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imsmetalmanagement-my.sharepoint.com/personal/wei_lin_simsmm_com/Documents/Desktop/"/>
    </mc:Choice>
  </mc:AlternateContent>
  <xr:revisionPtr revIDLastSave="0" documentId="8_{66109FA4-F71A-4558-828E-B352B912EC9A}" xr6:coauthVersionLast="47" xr6:coauthVersionMax="47" xr10:uidLastSave="{00000000-0000-0000-0000-000000000000}"/>
  <bookViews>
    <workbookView xWindow="-120" yWindow="-120" windowWidth="29040" windowHeight="17520" tabRatio="918" firstSheet="4" activeTab="7" xr2:uid="{5D22195E-3BA9-48E8-8FBE-11AA4DE24CCF}"/>
  </bookViews>
  <sheets>
    <sheet name="Cover" sheetId="12" r:id="rId1"/>
    <sheet name="Home" sheetId="13" r:id="rId2"/>
    <sheet name="Contents" sheetId="14" r:id="rId3"/>
    <sheet name="Materiality" sheetId="15" r:id="rId4"/>
    <sheet name="Health and Safety" sheetId="1" r:id="rId5"/>
    <sheet name="Workforce development" sheetId="2" r:id="rId6"/>
    <sheet name="Workforce and diversity" sheetId="9" r:id="rId7"/>
    <sheet name="Energy and emissions" sheetId="21" r:id="rId8"/>
    <sheet name="Water" sheetId="22" r:id="rId9"/>
    <sheet name="Waste" sheetId="23" r:id="rId10"/>
    <sheet name="Ethics and Compliance" sheetId="7" r:id="rId11"/>
    <sheet name="Community and economic" sheetId="8" r:id="rId12"/>
    <sheet name="Index - GRI" sheetId="16" r:id="rId13"/>
    <sheet name="Index - SASB" sheetId="18" r:id="rId14"/>
    <sheet name="Index - TCFD" sheetId="19" r:id="rId15"/>
    <sheet name="Index - ASRS" sheetId="25" r:id="rId16"/>
    <sheet name="Assurance- Sims Limited" sheetId="20" r:id="rId17"/>
  </sheets>
  <externalReferences>
    <externalReference r:id="rId18"/>
    <externalReference r:id="rId19"/>
  </externalReferences>
  <definedNames>
    <definedName name="Scope_3_C1_Business_Travel_Total_tCO2e">[1]!Scope3_C6_Table[[#Totals],[Emissions (t CO2e)]]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7" i="21" l="1"/>
  <c r="X57" i="21"/>
  <c r="Y57" i="21"/>
  <c r="Z57" i="21"/>
  <c r="AA57" i="21"/>
  <c r="D37" i="23" l="1"/>
  <c r="C36" i="23"/>
  <c r="C34" i="23"/>
  <c r="C33" i="23"/>
  <c r="C32" i="23"/>
  <c r="D27" i="23"/>
  <c r="C27" i="23"/>
  <c r="D26" i="23"/>
  <c r="C26" i="23"/>
  <c r="D25" i="23"/>
  <c r="C25" i="23"/>
  <c r="D24" i="23"/>
  <c r="C24" i="23"/>
  <c r="D23" i="23"/>
  <c r="C23" i="23"/>
  <c r="I16" i="23"/>
  <c r="H16" i="23"/>
  <c r="M12" i="23" s="1"/>
  <c r="G16" i="23"/>
  <c r="F16" i="23"/>
  <c r="E16" i="23"/>
  <c r="P12" i="23" s="1"/>
  <c r="D13" i="23"/>
  <c r="C13" i="23"/>
  <c r="O12" i="23"/>
  <c r="N12" i="23"/>
  <c r="D12" i="23"/>
  <c r="C12" i="23"/>
  <c r="D11" i="23"/>
  <c r="C11" i="23"/>
  <c r="D10" i="23"/>
  <c r="C10" i="23"/>
  <c r="C26" i="22"/>
  <c r="H21" i="22"/>
  <c r="G21" i="22"/>
  <c r="F21" i="22"/>
  <c r="E21" i="22"/>
  <c r="D20" i="22"/>
  <c r="C20" i="22"/>
  <c r="D19" i="22"/>
  <c r="C19" i="22"/>
  <c r="D18" i="22"/>
  <c r="C18" i="22"/>
  <c r="D17" i="22"/>
  <c r="C17" i="22"/>
  <c r="D11" i="22"/>
  <c r="C11" i="22"/>
  <c r="D10" i="22"/>
  <c r="C10" i="22"/>
  <c r="C12" i="22" l="1"/>
  <c r="C21" i="22"/>
  <c r="C27" i="22" s="1"/>
  <c r="C14" i="23"/>
  <c r="C16" i="23" s="1"/>
  <c r="R12" i="23" s="1"/>
  <c r="D14" i="23"/>
  <c r="D16" i="23" s="1"/>
  <c r="Q12" i="23" s="1"/>
  <c r="D21" i="22"/>
  <c r="D27" i="22" s="1"/>
  <c r="D12" i="22"/>
  <c r="D28" i="23"/>
  <c r="C28" i="23"/>
  <c r="C37" i="23"/>
  <c r="G28" i="23" l="1"/>
  <c r="C44" i="7"/>
  <c r="C51" i="7"/>
  <c r="D51" i="7" l="1"/>
  <c r="D44" i="7" l="1"/>
  <c r="D59" i="1" l="1"/>
  <c r="E20" i="8"/>
  <c r="I45" i="7"/>
  <c r="H45" i="7"/>
  <c r="G45" i="7"/>
  <c r="F45" i="7"/>
  <c r="F42" i="1"/>
  <c r="I21" i="1"/>
  <c r="G21" i="1"/>
  <c r="F21" i="1"/>
</calcChain>
</file>

<file path=xl/sharedStrings.xml><?xml version="1.0" encoding="utf-8"?>
<sst xmlns="http://schemas.openxmlformats.org/spreadsheetml/2006/main" count="1403" uniqueCount="924">
  <si>
    <t xml:space="preserve"> </t>
  </si>
  <si>
    <t>Sims FY25 Sustainability Databook</t>
  </si>
  <si>
    <t xml:space="preserve">For the year ended 30 June 2025. </t>
  </si>
  <si>
    <t xml:space="preserve">This Sustainability Databook outlines  key sustainability performance information for Sims Limited (Sims). It accompanies our FY25 sustainability disclosures and forms part of our sustainability reporting suite, which can be accessed on www.simsltd.com/sustainability. </t>
  </si>
  <si>
    <t>Our approach</t>
  </si>
  <si>
    <t xml:space="preserve">The Safety, Health, Environment, Community &amp; Sustainability (SHECS) Committee oversees and reviews the effectiveness of the Company’s SHECS policies, programs and practices, and assists the Board in fulfilling and discharging its SHECS obligations. The committee oversees the strategies to manage risks related to safety, health, the environment, relationships with neighbours and communities, the progress against our sustainability goals, and our transparent disclosures. For more about our SHECS Committee, including the Terms of Reference visit simsltd.com/governance. </t>
  </si>
  <si>
    <t xml:space="preserve">In 2022, Sims Limited refreshed our environmental, social and corporate governance (ESG) materiality analysis to help us identify the topics that matter most to our stakeholders – both now and in the future. Our materiality assessment uses data and insight from customers, investors, industry groups, circular economy leaders, employees and senior management. We also drew on information from a peer and media review. The key insights inform our approach to reporting and assurance. The full table is included in the 'materiality' tab. </t>
  </si>
  <si>
    <t xml:space="preserve">The Sustainability Databook provides further detail on our FY25 and historic sustainability performance. It also contains information on how Sims Limited disclosures align to the sustainability frameworks that support our stakeholders’ decision-making. </t>
  </si>
  <si>
    <t>Sims Limited engaged an independent external assurance organisation, Apex Ltd, to provide assurance on selected sustainability subject matters. The statement of Apex Ltd is included in the 'assurance' tab of this databook. See our Sustainability Report for more information on our internal and external assurance processes.</t>
  </si>
  <si>
    <t>Notes on data</t>
  </si>
  <si>
    <t>The data presented in this Sustainability Databook relates to financial years.  Dollar amounts are in Australian dollars (AUD).</t>
  </si>
  <si>
    <t>Sims Limited has reported in accordance with the GRI Standards for the period from 1 July 2023 to 30 June 2024.</t>
  </si>
  <si>
    <r>
      <t xml:space="preserve">We report performance data and metrics at the Sims Limited level, based on an operational control approach, unless where otherwise stated. Unless otherwise stated, it does not include performance data on joint ventures or other assets in which Sims Limited maintains an equity share but no operational control.
</t>
    </r>
    <r>
      <rPr>
        <sz val="8"/>
        <color theme="1"/>
        <rFont val="Calibri"/>
        <family val="2"/>
        <scheme val="minor"/>
      </rPr>
      <t>Where acquisitions have occurred, have been excluded in this years reporting period. The activities of North American operated joint ventures (Richmond Steel Recycling and Rondout Iron &amp; Steel) are included within North America Metals.</t>
    </r>
  </si>
  <si>
    <t>Prior year statements</t>
  </si>
  <si>
    <t xml:space="preserve">Where relevant, prior period figures have been restated when more accurate data becomes available, if errors have been detected, or when there have been material changes to the data calculation methodologies. </t>
  </si>
  <si>
    <t>In the databook, cells are highlighted in this colour to indicate a restatement has occurred.</t>
  </si>
  <si>
    <t>Reporting of Greenhouse Gas (GHG) emissions</t>
  </si>
  <si>
    <t>All GHG emissions figures reported as part of Sims Ltd environmental performance are in tonnes of carbon dioxide equivalents (tCO2e) and include the main GHGs covered in the Kyoto Protocol – carbon dioxide (CO2), methane (CH4) and nitrous oxide (N2O), perfluorocarbons (PFCs) and hydrofluorocarbons (HFCs), and Sulphur hexafluoride (SF6) as relevant.  </t>
  </si>
  <si>
    <t>Forward-looking statements</t>
  </si>
  <si>
    <t>Sims Limited's sustainability reporting suite including this Sustainability Databook contain certain forward-looking statements. For information relating to forward-looking statements please refer to page one of the FY25 Sims Limited Sustainability Report.</t>
  </si>
  <si>
    <t>CONTENTS</t>
  </si>
  <si>
    <t>Core topic</t>
  </si>
  <si>
    <t>Spreadsheet tab</t>
  </si>
  <si>
    <t>Our sustainability approach</t>
  </si>
  <si>
    <t>Materiality</t>
  </si>
  <si>
    <t>People</t>
  </si>
  <si>
    <t>Health &amp; Safety</t>
  </si>
  <si>
    <t>Workforce and Diversity</t>
  </si>
  <si>
    <t>Workforce Development</t>
  </si>
  <si>
    <t>Climate &amp; Environment</t>
  </si>
  <si>
    <t>Energy and Emissions</t>
  </si>
  <si>
    <t>Water</t>
  </si>
  <si>
    <t>Waste</t>
  </si>
  <si>
    <t>Responsible Business</t>
  </si>
  <si>
    <t>Ethics and Compliance</t>
  </si>
  <si>
    <t>Community and Economic Performance</t>
  </si>
  <si>
    <t>Sustainability Frameworks</t>
  </si>
  <si>
    <t>GRI Index</t>
  </si>
  <si>
    <t>SASB Index</t>
  </si>
  <si>
    <t>TCFD Index</t>
  </si>
  <si>
    <t>References</t>
  </si>
  <si>
    <t>Assurance</t>
  </si>
  <si>
    <t>MATERIALITY</t>
  </si>
  <si>
    <t>In FY25 Sims Limited refreshed its materiality analysis of important environmental, social &amp; governance (ESG) topics with the support of an external consultant. The process combined significant desktop research as well as internal and stakeholder engagament. 
The FY22 assessment identified 16 material topics, presented in a traditional materiality matrix. In line with evolving global practice, informed by standards such as the GRI, Sims Limited has transitioned from a matrix to a consolidated list of seven material topics. These reflect the organisation’s most significant impacts on people, the environment and the economy.
The updated list confirms that the seven topics coincide with the highest priority issues identified in the previous assessment, ensuring continuity while sharpening focus and strengthening impact management. High-significance topics include Sims Limited’s contribution to the transition to a low-carbon economy, employees’ working conditions and impacts on local communities.</t>
  </si>
  <si>
    <t>Material topic</t>
  </si>
  <si>
    <t>Description</t>
  </si>
  <si>
    <t>Positive impact</t>
  </si>
  <si>
    <t>Negative impact</t>
  </si>
  <si>
    <t>Total Score</t>
  </si>
  <si>
    <t>Rationale</t>
  </si>
  <si>
    <t>Circular Economy and Value Chain Emissions</t>
  </si>
  <si>
    <t>Reducing greenhouse gas emissions across the value chain and supporting the transition to a low-carbon economy by eliminating waste across the value chain and prolonging the lifecycle of resources through recycling, reusing, and repairing. This may include initiatives to invest in technology and innovation to increase the purity and efficiency of recycled content, offering circular products, managing our own emissions and assessing the reputational and transitional risks and opportunities of climate change.</t>
  </si>
  <si>
    <t>High</t>
  </si>
  <si>
    <t>Medium</t>
  </si>
  <si>
    <t>Recognised as a priority, this topic highlights Sims' pivotal role in driving the low-carbon transition through metal recycling. The high score reflects widespread benefits and Sims' significant contribution to eliminating waste and prolonging resource lifecycles, with material impact on sector-wide sustainability.</t>
  </si>
  <si>
    <t>Health, Safety and Wellbeing</t>
  </si>
  <si>
    <t>Developing programs and polices that protect the physical and mental health of employees, ensuring safe working environments and employee wellness. This may include developing key performance indicators (KPIs) on employee health and safety, alongside initiatives to enhance workplace mental health and well-being.</t>
  </si>
  <si>
    <t>Ensuring a safe work environment is key given inherent risks in metal recycling operations. The high score underscores protecting employee welfare while acknowledging that robust health and safety programs directly impact productivity, retention, and company reputation.</t>
  </si>
  <si>
    <t>Community Relations</t>
  </si>
  <si>
    <t>The ability to build trust and maintain meaningful relationships with key stakeholders, including local communities and governments. Safeguarding Sims’ license to operate through activities to address local impacts in line with community values and expectations and maintaining government relations.</t>
  </si>
  <si>
    <t>Maintaining strong community relationships is essential for Sims' social license to operate. The high score reflects the importance of transparent engagement with local communities and First Nations groups, while inadequate relations could result in operational disruptions and reputational damage.</t>
  </si>
  <si>
    <t>Human Rights and Modern Slavery</t>
  </si>
  <si>
    <t>Promoting fair treatment, access to opportunity and advancement whilst eliminating barriers rooted in bias, discrimination and systemic inequality.
This may include initiatives on inclusive recruitment and psychological safety in the workplace, alongside investing in DEI initiatives and indigenous engagement.</t>
  </si>
  <si>
    <t>Establishing robust human rights frameworks is a priority, acknowledging Sims' existing comprehensive processes. The medium score reflects global supply chain impacts and opportunities to influence industry standards, while recognising complex value chains require continuous vigilance.</t>
  </si>
  <si>
    <t>Ethical Business Practices &amp; Corporate Governance</t>
  </si>
  <si>
    <t>Integrating ethical decision making and best-practice corporate governance, including transparency and accountability. Strictly adhering to environmental laws and regulations (e.g pollution, dust, emissions). This may include initiatives such as Board oversight, anti-corruption policies and rigorous environmental monitoring and reporting.</t>
  </si>
  <si>
    <t>Maintaining ethical practices and governance is fundamental, recognising Sims' existing frameworks. The medium score reflects heightened industry exposure to unethical practices and regulatory scrutiny, while strong governance preserves social license and stakeholder trust.</t>
  </si>
  <si>
    <t>Regulatory Compliance</t>
  </si>
  <si>
    <t>Adhering to all applicable laws, regulations, permits and standards in areas such as trade, emissions control, worker safety, waste and environment. This may include monitoring changes in legislation, developing procedures to meet regulatory compliance and demonstrating accountability in reporting.</t>
  </si>
  <si>
    <t>Given the increasingly complex regulatory landscape, comprehensive compliance is a priority. The medium score reflects Sims' awareness of evolving requirements and the importance of staying ahead of changes, while non-compliance could result in significant penalties and operational disruptions.</t>
  </si>
  <si>
    <t>Diversity, Equity and Inclusion</t>
  </si>
  <si>
    <t>Promoting diversity, equity, and inclusion represents an opportunity to advance social equity and strengthen workplace culture. The medium score reflects potential for enhanced innovation through inclusive practices, while failure to address inequities could result in reputational risks.</t>
  </si>
  <si>
    <t>HEALTH AND SAFETY</t>
  </si>
  <si>
    <t>In FY25, Sims Limited achieved another best-ever safety performance, with a Lost Time Injury Frequency Rate (LTIFR) of 0.11, marking a 75% reduction in Lost Time Injuries since FY19. We also maintained a "World Class" Total Recordable Injury Frequency Rate (TRIFR) of 1.0, reflecting our continued commitment to workplace safety.
This year, our EHS Leading Indicator strategy evolved to emphasize high-quality Critical Control Verifications and meaningful corrective actions. With a focus on quality over quantity, the total number of these activities was lower than in previous years, however, their impact and effectiveness significantly improved.
These results demonstrate our ongoing success in creating a safer workplace by proactively reducing risks and implementing effective controls.
'Contingent workforce' means contracted employees where Sims controls and directs the work.</t>
  </si>
  <si>
    <r>
      <t xml:space="preserve">Health and Safety performance </t>
    </r>
    <r>
      <rPr>
        <vertAlign val="superscript"/>
        <sz val="8"/>
        <color theme="0"/>
        <rFont val="Calibri"/>
        <family val="2"/>
        <scheme val="minor"/>
      </rPr>
      <t>(a)</t>
    </r>
  </si>
  <si>
    <t>FY25</t>
  </si>
  <si>
    <t>FY24</t>
  </si>
  <si>
    <t>FY23</t>
  </si>
  <si>
    <t>FY22</t>
  </si>
  <si>
    <t>FY21</t>
  </si>
  <si>
    <t>FY20</t>
  </si>
  <si>
    <t>FY19</t>
  </si>
  <si>
    <t xml:space="preserve">Fatal incident count </t>
  </si>
  <si>
    <t>Recordable injury count - employees only</t>
  </si>
  <si>
    <t>Recordable injury count - contingent workforce</t>
  </si>
  <si>
    <t>Recordable injury count - all workforce</t>
  </si>
  <si>
    <r>
      <t xml:space="preserve">High-consequence injury count </t>
    </r>
    <r>
      <rPr>
        <vertAlign val="superscript"/>
        <sz val="8"/>
        <rFont val="Calibri"/>
        <family val="2"/>
        <scheme val="minor"/>
      </rPr>
      <t>(b)</t>
    </r>
    <r>
      <rPr>
        <sz val="8"/>
        <rFont val="Calibri"/>
        <family val="2"/>
        <scheme val="minor"/>
      </rPr>
      <t xml:space="preserve"> - employees only</t>
    </r>
  </si>
  <si>
    <t>High-consequence injury count - contingent workforce</t>
  </si>
  <si>
    <t>High-consequence injury count - all workforce</t>
  </si>
  <si>
    <t>Lost time injury count - employees only</t>
  </si>
  <si>
    <t>Lost time injury count - contingent workforce</t>
  </si>
  <si>
    <t>Lost time injury count - all workforce</t>
  </si>
  <si>
    <t>Critical risk incident count - all workforce</t>
  </si>
  <si>
    <t>n/a</t>
  </si>
  <si>
    <t>Thousand Hours worked - employees only</t>
  </si>
  <si>
    <t>Thousand Hours worked - contingent workforce</t>
  </si>
  <si>
    <t>Thousand Hours worked - total workforce</t>
  </si>
  <si>
    <t>(a) Due to potential lag between incident reporting and subsequent verification, final results may vary post reporting. No restatements are made to prior year injury data</t>
  </si>
  <si>
    <t>(b) High consequence injuries (GRI) work-related injuries that result in a fatality or an injury from which the worker cannot, does not or is not expected to recover fully to pre-injury health status within six months</t>
  </si>
  <si>
    <t>Injury rates (SASB Basis - per 200,000 hours worked)</t>
  </si>
  <si>
    <t>Recordable injury rate (TRIFR) - employees only</t>
  </si>
  <si>
    <t>Recordable injury rate (TRIFR) - all workforce</t>
  </si>
  <si>
    <t>High-consequence injury rate - employees only</t>
  </si>
  <si>
    <t>High-consequence injury rate - all workforce</t>
  </si>
  <si>
    <t>Lost time injury rate (LTTIFR) - employees only</t>
  </si>
  <si>
    <t>Lost time injury rate (LTIFR) - all workforce</t>
  </si>
  <si>
    <t>Critical risk incident rate - all workforce</t>
  </si>
  <si>
    <t>Injury rates (per 1,000,000 hours worked)</t>
  </si>
  <si>
    <t>Lost time injury rate (LTIFR) - employees only</t>
  </si>
  <si>
    <t>Leading Indicators</t>
  </si>
  <si>
    <r>
      <t xml:space="preserve">Safety Culture survey score </t>
    </r>
    <r>
      <rPr>
        <vertAlign val="superscript"/>
        <sz val="8"/>
        <rFont val="Calibri"/>
        <family val="2"/>
        <scheme val="minor"/>
      </rPr>
      <t>(a)</t>
    </r>
  </si>
  <si>
    <t>-</t>
  </si>
  <si>
    <t>Number of safety training courses completed</t>
  </si>
  <si>
    <t>Number of critical control verificiations (CCVs) conducted</t>
  </si>
  <si>
    <t>Number of improvement actions generated</t>
  </si>
  <si>
    <t xml:space="preserve">(a) The baseline survey was conducted in FY20 and re-measured in FY23. In FY26 a new safety culture measurement will be introduced. </t>
  </si>
  <si>
    <t>Incidents by incident cause (percentage)</t>
  </si>
  <si>
    <t>Injured while handling, lifting or carrying</t>
  </si>
  <si>
    <t>Contact with sharp or jagged object</t>
  </si>
  <si>
    <t>Hit by moving, flying or falling object</t>
  </si>
  <si>
    <t>Slipped, tripped or fell on the same level</t>
  </si>
  <si>
    <t>Injured while using hand tools</t>
  </si>
  <si>
    <t>Hit by something fixed or stationary</t>
  </si>
  <si>
    <t>Contact with moving machinery or material being machined</t>
  </si>
  <si>
    <t>Other</t>
  </si>
  <si>
    <t>Numbers may not exactly equal 100% due to rounding</t>
  </si>
  <si>
    <t>WORKFORCE DEVELOPMENT</t>
  </si>
  <si>
    <t>Developing a skilled workforce in the circular economy is a key focus for Sims Limited. During FY25, we conducted an employee engagement survey which was maintained since FY21. Sims has seen a decrease in gender pay equity from 3.3% to 2.7%. Meanwhile, there has been a significant increase of unique training courses offered in the Sims University Learning Centre. Sims continues to nuture development for all Sims employees globally.</t>
  </si>
  <si>
    <t>Employee engagement indicators(a)</t>
  </si>
  <si>
    <t>Metric</t>
  </si>
  <si>
    <t>FY21(c)</t>
  </si>
  <si>
    <t>Response rate</t>
  </si>
  <si>
    <r>
      <t>_</t>
    </r>
    <r>
      <rPr>
        <vertAlign val="superscript"/>
        <sz val="8"/>
        <rFont val="Calibri"/>
        <family val="2"/>
        <scheme val="minor"/>
      </rPr>
      <t>(b)</t>
    </r>
  </si>
  <si>
    <t>Engagement score (out of 5)</t>
  </si>
  <si>
    <t>(a) Includes our workforce based on managed operations; excludes contingent workers</t>
  </si>
  <si>
    <t>(b) Sims conducts the employee engagement survey biennially, but the planned survey for FY23 was modified to focus specifically on assessing our diversity and inclusion culture and did not provide a like rating score as per above.</t>
  </si>
  <si>
    <r>
      <t>Employee gender pay equity</t>
    </r>
    <r>
      <rPr>
        <vertAlign val="superscript"/>
        <sz val="8"/>
        <color theme="3"/>
        <rFont val="Calibri"/>
        <family val="2"/>
        <scheme val="minor"/>
      </rPr>
      <t>(a)</t>
    </r>
  </si>
  <si>
    <t>Region</t>
  </si>
  <si>
    <t>Sims Limited average</t>
  </si>
  <si>
    <r>
      <t xml:space="preserve">9.4% </t>
    </r>
    <r>
      <rPr>
        <vertAlign val="superscript"/>
        <sz val="8"/>
        <rFont val="Calibri"/>
        <family val="2"/>
        <scheme val="minor"/>
      </rPr>
      <t>(b)</t>
    </r>
  </si>
  <si>
    <t>(a) Sims Limited calculates a Gender Pay Equity metric using a standard methodology across all countries. For each country and job grade (job grades represent roles of similar scope and size), the ratio of full-time equivalent pay rates of males and females is calculated. The overall gender pay equity metric for Sims takes a weighted average of each pay differential in each job grade and each country and weights on the number of females in each such category.  A positive figure indicates that females are paid that percentage less than similarly situated males, on average.</t>
  </si>
  <si>
    <t>(b) Due to varying methodologies used before FY22, a group average was not stated.  The FY21 Sims Limited represents the new baseline methodology.</t>
  </si>
  <si>
    <t xml:space="preserve">  </t>
  </si>
  <si>
    <t>Sims University Learning Centre</t>
  </si>
  <si>
    <r>
      <t xml:space="preserve">Average training hours per employee </t>
    </r>
    <r>
      <rPr>
        <vertAlign val="superscript"/>
        <sz val="8"/>
        <rFont val="Calibri"/>
        <family val="2"/>
        <scheme val="minor"/>
      </rPr>
      <t>(a)(b)(c)</t>
    </r>
  </si>
  <si>
    <t>Average training hours per employee (SLS)</t>
  </si>
  <si>
    <t>(d)</t>
  </si>
  <si>
    <t>Number of Sims University Learning Centre unique courses</t>
  </si>
  <si>
    <t>(a) Excludes non-executive directors and contingent workers</t>
  </si>
  <si>
    <t>(b) Includes training that is completed via Sims University Learning Centre, Sims Limited's online training platform, and offline training logged in the platform.</t>
  </si>
  <si>
    <t>(c) Excludes training hours for courses not completed or not passed. Includes training hours for mandatory compliance courses</t>
  </si>
  <si>
    <t>(d) Indicator not reported seperately previously for SLS</t>
  </si>
  <si>
    <t>WORKFORCE AND DIVERSITY</t>
  </si>
  <si>
    <t>Sims Limited recognises the value of a diverse workforce.  In FY25 we increaed the percentage of women represented in leadership positions and workforce as a whole. We continue to progress our efforts to increase gender Diversity across the regions of the business.</t>
  </si>
  <si>
    <t>Age of employees</t>
  </si>
  <si>
    <t>Gender Diversity</t>
  </si>
  <si>
    <t>Workforce composition FY25 Sims Limited</t>
  </si>
  <si>
    <t>Total workforce</t>
  </si>
  <si>
    <t>Employees</t>
  </si>
  <si>
    <t>Contractors</t>
  </si>
  <si>
    <t>Under 30</t>
  </si>
  <si>
    <t>30-50 yrs old</t>
  </si>
  <si>
    <t>50+ yrs old</t>
  </si>
  <si>
    <t>Male</t>
  </si>
  <si>
    <t>Female</t>
  </si>
  <si>
    <r>
      <t>Americas</t>
    </r>
    <r>
      <rPr>
        <vertAlign val="superscript"/>
        <sz val="8"/>
        <rFont val="Calibri"/>
        <family val="2"/>
        <scheme val="minor"/>
      </rPr>
      <t>(a)</t>
    </r>
  </si>
  <si>
    <t>Australia Pacific</t>
  </si>
  <si>
    <r>
      <t>United Kingdom &amp; Europe</t>
    </r>
    <r>
      <rPr>
        <vertAlign val="superscript"/>
        <sz val="8"/>
        <rFont val="Calibri"/>
        <family val="2"/>
        <scheme val="minor"/>
      </rPr>
      <t>(b)</t>
    </r>
  </si>
  <si>
    <r>
      <t xml:space="preserve">Global </t>
    </r>
    <r>
      <rPr>
        <vertAlign val="superscript"/>
        <sz val="8"/>
        <rFont val="Calibri"/>
        <family val="2"/>
        <scheme val="minor"/>
      </rPr>
      <t>(c)</t>
    </r>
  </si>
  <si>
    <t>Total</t>
  </si>
  <si>
    <t>(a) HCM Enterprise Restructure includes rename of North America to Americas as a Business Region</t>
  </si>
  <si>
    <t>(b) Including Sims Metal UK</t>
  </si>
  <si>
    <t>(c) Global means employees that are supporting the global business</t>
  </si>
  <si>
    <t>As at 30 June 2025. Excludes non-executive directors.  Percentages are rounded to nearest whole number.</t>
  </si>
  <si>
    <t>Workforce composition FY25</t>
  </si>
  <si>
    <r>
      <t>SLS Global</t>
    </r>
    <r>
      <rPr>
        <vertAlign val="superscript"/>
        <sz val="8"/>
        <rFont val="Calibri"/>
        <family val="2"/>
        <scheme val="minor"/>
      </rPr>
      <t xml:space="preserve"> (a)</t>
    </r>
  </si>
  <si>
    <t>(a) Sims Lifecycle Services</t>
  </si>
  <si>
    <t>Representation of women (%) Sims Limited</t>
  </si>
  <si>
    <t>Board representation</t>
  </si>
  <si>
    <t>Executive and senior leaders</t>
  </si>
  <si>
    <t>Managers</t>
  </si>
  <si>
    <t>Representation of women (%) SLS Global</t>
  </si>
  <si>
    <t>As at 30 June 2025.  Rounded to nearest whole number</t>
  </si>
  <si>
    <t>Workforce Diversity USA (%)</t>
  </si>
  <si>
    <t>Hispanic or Latino</t>
  </si>
  <si>
    <t>Black or African American</t>
  </si>
  <si>
    <t>Asian</t>
  </si>
  <si>
    <r>
      <t>Native Hawaiian or Other Pacific Island</t>
    </r>
    <r>
      <rPr>
        <vertAlign val="superscript"/>
        <sz val="8"/>
        <rFont val="Calibri"/>
        <family val="2"/>
        <scheme val="minor"/>
      </rPr>
      <t xml:space="preserve"> (a)</t>
    </r>
  </si>
  <si>
    <t>_</t>
  </si>
  <si>
    <r>
      <t xml:space="preserve">American Indian/Alaskan Native </t>
    </r>
    <r>
      <rPr>
        <vertAlign val="superscript"/>
        <sz val="8"/>
        <rFont val="Calibri"/>
        <family val="2"/>
        <scheme val="minor"/>
      </rPr>
      <t>(a)</t>
    </r>
  </si>
  <si>
    <t>White</t>
  </si>
  <si>
    <t>Two or more ethnicities</t>
  </si>
  <si>
    <t>As at 30 June 2025. Rounded to nearest whole number.</t>
  </si>
  <si>
    <t> </t>
  </si>
  <si>
    <t xml:space="preserve">(a) From 1 July 2022, additional ethnicity groups included due to new Global HRIS (human resources information system) </t>
  </si>
  <si>
    <r>
      <t xml:space="preserve">FY25 Employee hiring and turnover rates % </t>
    </r>
    <r>
      <rPr>
        <vertAlign val="superscript"/>
        <sz val="8"/>
        <color rgb="FFFFFFFF"/>
        <rFont val="Calibri"/>
        <family val="2"/>
        <scheme val="minor"/>
      </rPr>
      <t>(a)(b)</t>
    </r>
  </si>
  <si>
    <t>Gender</t>
  </si>
  <si>
    <t>Age group</t>
  </si>
  <si>
    <t>30-50</t>
  </si>
  <si>
    <t>Over 50</t>
  </si>
  <si>
    <t>Americas</t>
  </si>
  <si>
    <t>APAC</t>
  </si>
  <si>
    <t>UK &amp; Europe</t>
  </si>
  <si>
    <r>
      <t xml:space="preserve">Global </t>
    </r>
    <r>
      <rPr>
        <vertAlign val="superscript"/>
        <sz val="8"/>
        <color rgb="FF4F758B"/>
        <rFont val="Calibri"/>
        <family val="2"/>
        <scheme val="minor"/>
      </rPr>
      <t>(e)</t>
    </r>
  </si>
  <si>
    <t>Sims Limited</t>
  </si>
  <si>
    <r>
      <t>Employee hiring rate</t>
    </r>
    <r>
      <rPr>
        <vertAlign val="superscript"/>
        <sz val="8"/>
        <rFont val="Calibri"/>
        <family val="2"/>
        <scheme val="minor"/>
      </rPr>
      <t>(c)</t>
    </r>
  </si>
  <si>
    <r>
      <t>Employee turnover rate</t>
    </r>
    <r>
      <rPr>
        <vertAlign val="superscript"/>
        <sz val="8"/>
        <rFont val="Calibri"/>
        <family val="2"/>
        <scheme val="minor"/>
      </rPr>
      <t>(d)</t>
    </r>
  </si>
  <si>
    <t>(a) Includes our total workforce based on managed operations (excludes Sims Limited's share of non-managed operations and joint ventures) as of 30 June 2025. Rounded to nearest whole number.</t>
  </si>
  <si>
    <t>(b) Excludes non-executive directors and contingent workers</t>
  </si>
  <si>
    <t>(c) Total hiring rate is calculated as total employee hires in the category divided by average employee headcount in the category for the year</t>
  </si>
  <si>
    <t>(d) Turnover rate includes voluntary and involuntary turnover, excluding temporary workers and the reduction of employees due to business divestment</t>
  </si>
  <si>
    <t>(e) Global means employees supporting global business functions</t>
  </si>
  <si>
    <t>Collective bargaining agreements</t>
  </si>
  <si>
    <t>Australia &amp; New Zealand</t>
  </si>
  <si>
    <t>North America</t>
  </si>
  <si>
    <r>
      <t xml:space="preserve">United Kingdom </t>
    </r>
    <r>
      <rPr>
        <vertAlign val="superscript"/>
        <sz val="8"/>
        <rFont val="Calibri"/>
        <family val="2"/>
        <scheme val="minor"/>
      </rPr>
      <t>(a)</t>
    </r>
  </si>
  <si>
    <t>~5%</t>
  </si>
  <si>
    <r>
      <t xml:space="preserve">Europe/Rest of World </t>
    </r>
    <r>
      <rPr>
        <vertAlign val="superscript"/>
        <sz val="8"/>
        <rFont val="Calibri"/>
        <family val="2"/>
        <scheme val="minor"/>
      </rPr>
      <t>(a)</t>
    </r>
  </si>
  <si>
    <t>&lt;5%</t>
  </si>
  <si>
    <t>Percentage of employees at 30 June 2025 out of total workforce who are covered by a collective bargaining agreement</t>
  </si>
  <si>
    <t>(a) This is a voluntary disclosure. Given the levels of voluntary disclosure, we estimate approximately a five percent representation of our UK employee population and less than five percent representation for the rest of Europe.</t>
  </si>
  <si>
    <t>New Hires in Leadership Roles</t>
  </si>
  <si>
    <t>Lifecycle Services</t>
  </si>
  <si>
    <t>Metal</t>
  </si>
  <si>
    <t>Resources Recovery</t>
  </si>
  <si>
    <r>
      <t>Multi Business</t>
    </r>
    <r>
      <rPr>
        <vertAlign val="superscript"/>
        <sz val="8"/>
        <rFont val="Calibri"/>
        <family val="2"/>
        <scheme val="minor"/>
      </rPr>
      <t>(a)</t>
    </r>
  </si>
  <si>
    <t>Percentage of new hire employees in leadership roles (job grade 20+) by gender</t>
  </si>
  <si>
    <t>(a) HCM Enterprise Restructure includes renaming of 'Support' business function to Multi Business</t>
  </si>
  <si>
    <t>ENERGY AND EMISSIONS</t>
  </si>
  <si>
    <t>Global decarbonisation is critical to remain within safe planetary boundaries, and every sector has a role to play. Scrap metals are essential in this transition: low-carbon steel is needed for infrastructure, while copper and aluminium are critical for renewable energy and electrification. By providing recycled materials, Sims helps reduce the carbon intensity of these industries. However, we now that enabling others is not enough and thus we continue to implement our own decarbonisation plan to reduce our operational footprint.
This year we have reduced our emissions footprint by 49% (market-based) compared to our baseline year of FY20, exceeding our FY25 goal of 23% reduction. We used 99.98% renewable electricity this year, avhieving our goal to use 100% renewable electricity by 2025. We continue to refine our approach to Scope 3 measurement.
In FY25, we incorporated a few restatements for previous years, being the incorporation of Baltimore Scrap Corp (BSC) data into NA Metals the main one.</t>
  </si>
  <si>
    <t>Total non-electricity energy use ('000 GJ)</t>
  </si>
  <si>
    <r>
      <t>FY25</t>
    </r>
    <r>
      <rPr>
        <vertAlign val="superscript"/>
        <sz val="8"/>
        <color theme="0"/>
        <rFont val="Calibri Light (Headings)"/>
      </rPr>
      <t>(c)</t>
    </r>
  </si>
  <si>
    <r>
      <t xml:space="preserve">FY24 </t>
    </r>
    <r>
      <rPr>
        <vertAlign val="superscript"/>
        <sz val="8"/>
        <color theme="0"/>
        <rFont val="Calibri Light"/>
        <family val="2"/>
        <scheme val="major"/>
      </rPr>
      <t>(a,b)</t>
    </r>
  </si>
  <si>
    <t>Total electricity use ('000 GJ)</t>
  </si>
  <si>
    <t>Metal North America</t>
  </si>
  <si>
    <t xml:space="preserve">Metal APAC </t>
  </si>
  <si>
    <t>Metal APAC</t>
  </si>
  <si>
    <t>Metal UK</t>
  </si>
  <si>
    <t>SLS</t>
  </si>
  <si>
    <t>Other operated businesses</t>
  </si>
  <si>
    <t>Proprietary Sales Volumes (000's  tonnes)</t>
  </si>
  <si>
    <t>Energy intensity ('000 GJ per tonne of product sold)</t>
  </si>
  <si>
    <t>(a) Restatement of FY24 for the Metal North America business has ocurred to capture the acquisition of Baltimore Scrap Corp (BSC) on 30 Oct 2023 nd to exclude a generation account that was incorrectly accounted as consumption</t>
  </si>
  <si>
    <t>(a) Restatement of FY24 for the Metal North America business has ocurred to capture the acquisition of Baltimore Scrap Corp (BSC) on 30 Oct 2023</t>
  </si>
  <si>
    <t>(b)  Restatement of FY24 for all businesses has ocurred due to additional data being available after the reporting in the previous year and due to change of Sims Limited emissions management software in FY25. APAC market emissions decreased due to new consideration of the National Renewable Energy Quota (NREQ). NAM market emissions increased due to additional data.</t>
  </si>
  <si>
    <t>(b) Restatement of FY24 for all businesses has ocurred due to additional data being available after the reporting in the previous year and due to change of Sims Limited emissions management software in FY25</t>
  </si>
  <si>
    <t>(c) Metal UK FY25 figures include data until 30 sep 2024 when Sims stoped having operational control</t>
  </si>
  <si>
    <t xml:space="preserve">(d) Intensity metric applies to metals products proprietary volume only		</t>
  </si>
  <si>
    <t>Greenhouse gas emissions (kilotonnes CO2e)</t>
  </si>
  <si>
    <r>
      <t xml:space="preserve">FY24 </t>
    </r>
    <r>
      <rPr>
        <vertAlign val="superscript"/>
        <sz val="8"/>
        <color theme="0"/>
        <rFont val="Calibri Light"/>
        <family val="2"/>
        <scheme val="major"/>
      </rPr>
      <t>(d,e)</t>
    </r>
  </si>
  <si>
    <r>
      <t xml:space="preserve">FY20 </t>
    </r>
    <r>
      <rPr>
        <vertAlign val="superscript"/>
        <sz val="8"/>
        <color theme="0"/>
        <rFont val="Calibri"/>
        <family val="2"/>
        <scheme val="minor"/>
      </rPr>
      <t>(b)</t>
    </r>
  </si>
  <si>
    <t>Scope 1 emissions</t>
  </si>
  <si>
    <t>Scope 2 emissions (location based)</t>
  </si>
  <si>
    <t>Scope 1 (kt CO2e)</t>
  </si>
  <si>
    <r>
      <t>Scope 2 emissions (market based)</t>
    </r>
    <r>
      <rPr>
        <vertAlign val="superscript"/>
        <sz val="8"/>
        <color rgb="FF000000"/>
        <rFont val="Calibri"/>
        <family val="2"/>
        <scheme val="minor"/>
      </rPr>
      <t>(a)</t>
    </r>
  </si>
  <si>
    <t>Scope 2 market-based (kt CO2e)</t>
  </si>
  <si>
    <t>Total emissions</t>
  </si>
  <si>
    <t>kg CO2e per tonne proprietary metal volume</t>
  </si>
  <si>
    <r>
      <t>Greenhouse gas emissions intensity (kg CO2e equivalent per tonne of product sold)</t>
    </r>
    <r>
      <rPr>
        <b/>
        <vertAlign val="superscript"/>
        <sz val="8"/>
        <color theme="1"/>
        <rFont val="Calibri"/>
        <family val="2"/>
        <scheme val="minor"/>
      </rPr>
      <t>(c,f)</t>
    </r>
  </si>
  <si>
    <t>Revenue ($AUD million)</t>
  </si>
  <si>
    <t>Greenhouse gas emissions intensity (kg CO2e equivalent per revenue)</t>
  </si>
  <si>
    <t>Emissions reduction from FY20</t>
  </si>
  <si>
    <t>Offsets (kilotonnes CO2e)</t>
  </si>
  <si>
    <t>Emissions reduction with offsets from FY20</t>
  </si>
  <si>
    <t xml:space="preserve">(a) In accordance with the GHG Protocol Scope 2 disclosure requirements, our location-based Scope 2 emissions were 60.1 ktCO2-e higher than our market-based emissions (0  ktCO2-e). This difference is associated with our electricity produced through PV and renewable electricity purchases. </t>
  </si>
  <si>
    <t>(b) FY20 is Sims baseline year against which progress to targets is measured. From FY20 Sims reported calculations based on actual consumption data from all sites. Prior to FY20, Sims collected data from a proportion of sites and extrapolated the remainder.</t>
  </si>
  <si>
    <t>(c) Intensity metric applies to metals products proprietary volume only (Market-based emissions).</t>
  </si>
  <si>
    <t>(d) Restatement of FY24 for the Metal North America business has ocurred to capture the acquisition of Baltimore Scrap Corp (BSC) on 30 Oct 2023 and to exclude a generation account that was incorrectly accounted as consumption.</t>
  </si>
  <si>
    <t>(e) Restatement of FY24 for all businesses has ocurred due to additional data being available after the reporting in the previous year and due to change of Sims Limited emissions management software in FY25. APAC market emissions decreased due to new consideration of the National Renewable Energy Quota (NREQ). NAM market emissions increased due to additional data.</t>
  </si>
  <si>
    <t>(f) Restatement of intensity values were restated for the years FY23-FY24 due to slight errors found in the tonnes sold figures used and to considered BSC tonnage</t>
  </si>
  <si>
    <t>Division greenhouse gas emissions (kilotonnes CO2e)</t>
  </si>
  <si>
    <t>Metal North America Scope 1</t>
  </si>
  <si>
    <t>Metal North America Scope 2 (location based)</t>
  </si>
  <si>
    <t>Metal North America Scope 2 (market based)</t>
  </si>
  <si>
    <t>Metal North America total emissions (a)</t>
  </si>
  <si>
    <t>Metal APAC Scope 1</t>
  </si>
  <si>
    <t>Other businesses</t>
  </si>
  <si>
    <t>Metal APAC Scope 2 (location based)</t>
  </si>
  <si>
    <t>Metal APAC Scope 2 (market based)</t>
  </si>
  <si>
    <t>Metal APAC total emissions</t>
  </si>
  <si>
    <t>Metal UK Scope 1</t>
  </si>
  <si>
    <t>GHG tonne</t>
  </si>
  <si>
    <t>Metal UK Scope 2 (location based)</t>
  </si>
  <si>
    <t>Metal UK Scope 2 (market based)</t>
  </si>
  <si>
    <t xml:space="preserve">Proprietary sales volume </t>
  </si>
  <si>
    <t>Metal UK total emissions</t>
  </si>
  <si>
    <t>SLS Scope 1</t>
  </si>
  <si>
    <t>kg of CO2e per tonne of proprietary volume</t>
  </si>
  <si>
    <t>SLS Scope 2 (location based)</t>
  </si>
  <si>
    <t>SLS Scope 2 (market based)</t>
  </si>
  <si>
    <t>SLS total emissions (a)</t>
  </si>
  <si>
    <t>Other operated businesses Scope 1</t>
  </si>
  <si>
    <t>Other operated businesses Scope 2 (location based)</t>
  </si>
  <si>
    <t>Other operated businesses Scope 2 (market based)</t>
  </si>
  <si>
    <t>Other operated businesses total emissions</t>
  </si>
  <si>
    <r>
      <t>Sources of total greenhouse gas emissions (%)</t>
    </r>
    <r>
      <rPr>
        <vertAlign val="superscript"/>
        <sz val="8"/>
        <color theme="0"/>
        <rFont val="Calibri"/>
        <family val="2"/>
        <scheme val="minor"/>
      </rPr>
      <t>(a)</t>
    </r>
  </si>
  <si>
    <t>Net purchases of electricity</t>
  </si>
  <si>
    <t>Natural gas and liquified petroleum gas</t>
  </si>
  <si>
    <t>Diesel</t>
  </si>
  <si>
    <t>Other sources</t>
  </si>
  <si>
    <t>(a) Market-based emissions, rounded to nearest whole number</t>
  </si>
  <si>
    <t>Renewable electricity profile</t>
  </si>
  <si>
    <r>
      <t xml:space="preserve">Onsite generation </t>
    </r>
    <r>
      <rPr>
        <vertAlign val="superscript"/>
        <sz val="8"/>
        <rFont val="Calibri"/>
        <family val="2"/>
        <scheme val="minor"/>
      </rPr>
      <t>(a)</t>
    </r>
  </si>
  <si>
    <r>
      <t xml:space="preserve">Energy Attribute Certificates </t>
    </r>
    <r>
      <rPr>
        <vertAlign val="superscript"/>
        <sz val="8"/>
        <rFont val="Calibri"/>
        <family val="2"/>
        <scheme val="minor"/>
      </rPr>
      <t>(b)</t>
    </r>
  </si>
  <si>
    <t>Total renewable electricity use</t>
  </si>
  <si>
    <t>(a) Includes electricity produced by our PV systems, used and claimed by Sims</t>
  </si>
  <si>
    <t>(b) Certificates either bundled or unbundled with electricity purchase</t>
  </si>
  <si>
    <t>Scope 3 emissions by category - Sims Limited</t>
  </si>
  <si>
    <t>kilotonnes of CO2e</t>
  </si>
  <si>
    <t>Scope 3 Distribution (%)</t>
  </si>
  <si>
    <t>Purchased goods and services</t>
  </si>
  <si>
    <t xml:space="preserve">Procurement Categories </t>
  </si>
  <si>
    <t>Capital goods</t>
  </si>
  <si>
    <t>Up and downstream transportation and distribution</t>
  </si>
  <si>
    <t>Fuel and energy-related activities</t>
  </si>
  <si>
    <t>Processing of sold products</t>
  </si>
  <si>
    <r>
      <t xml:space="preserve">Up and downstream transportation and distribution </t>
    </r>
    <r>
      <rPr>
        <vertAlign val="superscript"/>
        <sz val="8"/>
        <rFont val="Calibri"/>
        <family val="2"/>
        <scheme val="minor"/>
      </rPr>
      <t>(a,c)</t>
    </r>
  </si>
  <si>
    <t>Use of sold products</t>
  </si>
  <si>
    <t>Waste generated in operations</t>
  </si>
  <si>
    <r>
      <rPr>
        <sz val="8"/>
        <rFont val="Calibri"/>
        <family val="2"/>
        <scheme val="minor"/>
      </rPr>
      <t>_</t>
    </r>
    <r>
      <rPr>
        <vertAlign val="superscript"/>
        <sz val="8"/>
        <rFont val="Calibri"/>
        <family val="2"/>
        <scheme val="minor"/>
      </rPr>
      <t>(b)</t>
    </r>
  </si>
  <si>
    <t>Joint Ventures (Equity Share)</t>
  </si>
  <si>
    <t>Business Travel</t>
  </si>
  <si>
    <t>Other categories</t>
  </si>
  <si>
    <t>Employee commuting</t>
  </si>
  <si>
    <r>
      <t>Processing of sold products</t>
    </r>
    <r>
      <rPr>
        <vertAlign val="superscript"/>
        <sz val="8"/>
        <rFont val="Calibri (Body)"/>
      </rPr>
      <t>(d)</t>
    </r>
  </si>
  <si>
    <r>
      <t>Investments</t>
    </r>
    <r>
      <rPr>
        <vertAlign val="superscript"/>
        <sz val="8"/>
        <rFont val="Calibri"/>
        <family val="2"/>
        <scheme val="minor"/>
      </rPr>
      <t>(e)</t>
    </r>
  </si>
  <si>
    <t>(a) From FY23 category 4, Upstream Downstream Transportation, and  9, Distribution are presented together</t>
  </si>
  <si>
    <t>(b) Immaterial categories accounting less than 1% of scope 3 emissions in FY21,and thus not remeasured subsequently. 
Sims Limited will continue to assess their inclusion for measurement.</t>
  </si>
  <si>
    <t>(c) Restatement of transportation category for all years due to identifying data was missing in previous calculations.</t>
  </si>
  <si>
    <t>(d) Restatement of Processing of sold products category for all years due to change of a more accurate methodology and correction of key figure</t>
  </si>
  <si>
    <t>(e) Sims Limited accounts for non-operated joint ventures according to equity share. Investments include SMR, SA Recycling, LMS Energy &amp; Planet Auto</t>
  </si>
  <si>
    <t>Scope 3 emissions by category - Sims Lifecycle Services only</t>
  </si>
  <si>
    <r>
      <t xml:space="preserve">Up and downstream transportation and distribution </t>
    </r>
    <r>
      <rPr>
        <vertAlign val="superscript"/>
        <sz val="8"/>
        <rFont val="Calibri"/>
        <family val="2"/>
        <scheme val="minor"/>
      </rPr>
      <t>(c)</t>
    </r>
  </si>
  <si>
    <r>
      <t>_</t>
    </r>
    <r>
      <rPr>
        <vertAlign val="superscript"/>
        <sz val="8"/>
        <rFont val="Calibri"/>
        <family val="2"/>
        <scheme val="minor"/>
      </rPr>
      <t>(e)</t>
    </r>
  </si>
  <si>
    <r>
      <t>Investments</t>
    </r>
    <r>
      <rPr>
        <vertAlign val="superscript"/>
        <sz val="8"/>
        <rFont val="Calibri"/>
        <family val="2"/>
        <scheme val="minor"/>
      </rPr>
      <t>(a)</t>
    </r>
  </si>
  <si>
    <r>
      <t xml:space="preserve">On-road vehicle fleet </t>
    </r>
    <r>
      <rPr>
        <vertAlign val="superscript"/>
        <sz val="8"/>
        <color theme="0"/>
        <rFont val="Calibri"/>
        <family val="2"/>
        <scheme val="minor"/>
      </rPr>
      <t>(a)</t>
    </r>
  </si>
  <si>
    <t>Percent vehicles using alternate fuel</t>
  </si>
  <si>
    <t>(a) Sims-owned vehicles that are licensed for on-road use as at 30 June 2024. Excludes non-road vehicles.</t>
  </si>
  <si>
    <r>
      <t xml:space="preserve">Emissions to air, tonnes </t>
    </r>
    <r>
      <rPr>
        <vertAlign val="superscript"/>
        <sz val="8"/>
        <color theme="0"/>
        <rFont val="Calibri"/>
        <family val="2"/>
        <scheme val="minor"/>
      </rPr>
      <t>(a)</t>
    </r>
  </si>
  <si>
    <r>
      <t>FY24</t>
    </r>
    <r>
      <rPr>
        <vertAlign val="superscript"/>
        <sz val="8"/>
        <color theme="0"/>
        <rFont val="Calibri Light"/>
        <family val="2"/>
        <scheme val="major"/>
      </rPr>
      <t>(c</t>
    </r>
    <r>
      <rPr>
        <vertAlign val="superscript"/>
        <sz val="8"/>
        <color theme="0"/>
        <rFont val="Calibri Light (Headings)"/>
      </rPr>
      <t>,d)</t>
    </r>
  </si>
  <si>
    <t>Nitric oxide (NOx)</t>
  </si>
  <si>
    <t>Sulfur oxide (SOx)</t>
  </si>
  <si>
    <r>
      <t>VOCs</t>
    </r>
    <r>
      <rPr>
        <vertAlign val="superscript"/>
        <sz val="8"/>
        <color theme="1"/>
        <rFont val="Calibri"/>
        <family val="2"/>
        <scheme val="minor"/>
      </rPr>
      <t xml:space="preserve"> (b)</t>
    </r>
  </si>
  <si>
    <t>(a) Air emissions associated with the consumption of fuels by our on-road transport vehicles, off-road equipment, and natural gas consumption only. 
Rounded to nearest whole number.</t>
  </si>
  <si>
    <t>(b) Volatile organic compounds</t>
  </si>
  <si>
    <t>(c) Restatement of FY24 for the Metal North America business has ocurred to capture the acquisition of Baltimore Scrap Corp (BSC) on 30 Oct 2023</t>
  </si>
  <si>
    <t>(d) Restatement of FY24 for all businesses has ocurred due to additional data being available after the reporting in the previous year and due to change of Sims Limited emissions management software in FY25</t>
  </si>
  <si>
    <t>Offsets (tCO2e)</t>
  </si>
  <si>
    <t>WATER PERFORMANCE</t>
  </si>
  <si>
    <t>Although Sims Limited is not a major consumer of water, we recognise its critical importance for communities and ecosystems, and our responsibility to conserve it. Despite our efforts, total usage in FY25 rose to 0.78 GL, driven by warmer conditions and higher operational intake.
At Sims, water is used mainly for dust suppression and firefighting. Most of this evaporates during use rather than entering sewer systems, and it is not part of our finished products. The majority of our supply comes from municipal utilities, with only a few sites drawing from alternate sources such as groundwater bores.</t>
  </si>
  <si>
    <t>Water withdrawals by source (GL)</t>
  </si>
  <si>
    <t>Municipal</t>
  </si>
  <si>
    <r>
      <t xml:space="preserve">Surface water </t>
    </r>
    <r>
      <rPr>
        <vertAlign val="superscript"/>
        <sz val="8"/>
        <rFont val="Calibri"/>
        <family val="2"/>
        <scheme val="minor"/>
      </rPr>
      <t>(a)</t>
    </r>
  </si>
  <si>
    <t xml:space="preserve">Numbers are rounded. 
</t>
  </si>
  <si>
    <t>(a) Surface water disclosure introduced FY22</t>
  </si>
  <si>
    <t>Water withdrawals by business unit (GL)</t>
  </si>
  <si>
    <r>
      <t>FY25</t>
    </r>
    <r>
      <rPr>
        <vertAlign val="superscript"/>
        <sz val="8"/>
        <color theme="0"/>
        <rFont val="Calibri (Body)"/>
      </rPr>
      <t>(d)</t>
    </r>
  </si>
  <si>
    <r>
      <t>FY24</t>
    </r>
    <r>
      <rPr>
        <vertAlign val="superscript"/>
        <sz val="8"/>
        <color theme="0"/>
        <rFont val="Calibri (Body)"/>
      </rPr>
      <t>(b,c)</t>
    </r>
  </si>
  <si>
    <r>
      <t>FY20</t>
    </r>
    <r>
      <rPr>
        <vertAlign val="superscript"/>
        <sz val="8"/>
        <color theme="0"/>
        <rFont val="Calibri (Body)"/>
      </rPr>
      <t>(a)</t>
    </r>
  </si>
  <si>
    <t xml:space="preserve">Sims Metal North America </t>
  </si>
  <si>
    <r>
      <t>_</t>
    </r>
    <r>
      <rPr>
        <vertAlign val="superscript"/>
        <sz val="8"/>
        <rFont val="Calibri"/>
        <family val="2"/>
        <scheme val="minor"/>
      </rPr>
      <t>(a)</t>
    </r>
  </si>
  <si>
    <t>Sims Metal APAC</t>
  </si>
  <si>
    <t>Sims Metal UK</t>
  </si>
  <si>
    <t>Numbers are rounded. 
(a) Sims did not report a breakdown of water use prior to FY20
(b) Restatement of FY24 for the Metal North America business has ocurred to capture the acquisition of Baltimore Scrap Corp (BSC) on 30 Oct 2023
(c) Restatement of FY24 for all businesses has ocurred due to additional data being available after the reporting in the previous year and due to change of Sims Limited emissions management software in FY25
(d) Metal UK FY25 figures include data until 30 sep 2024 when Sims stoped having operational control</t>
  </si>
  <si>
    <t>Water stress</t>
  </si>
  <si>
    <r>
      <t xml:space="preserve">Sites in water stressed areas </t>
    </r>
    <r>
      <rPr>
        <vertAlign val="superscript"/>
        <sz val="8"/>
        <color theme="1"/>
        <rFont val="Calibri"/>
        <family val="2"/>
        <scheme val="minor"/>
      </rPr>
      <t>(a)</t>
    </r>
  </si>
  <si>
    <t>Water withdrawals in water stressed areas (GL)</t>
  </si>
  <si>
    <t>Water withdrawals in water stressed areas as a percentage of all water withdrawals</t>
  </si>
  <si>
    <t>(a) Based on the physical risk rating from the WWF Water Risk filter. Areas with a high or very high physical risk rating are defined as being located in a ‘water-stressed area’.</t>
  </si>
  <si>
    <t>WASTE PERFORMANCE</t>
  </si>
  <si>
    <t>The majority of waste generated at Sims, accounting for 99.3% of the total, is automotive shredder residue (ASR). ASR is a non-hazardous by-product of the recycling process that is disposed of to landfill. Volumes are minimised through strictly controlled quality control mechanisms and the purchasing structure of incoming materials. Figures for ASR are reported under non-hazardous waste to landfill.
Hazardous wastes, primarily oils and fuels removed during depollution, are managed separately and sent for specialist recycling. These volumes are also reported in the Databook under hazardous waste.</t>
  </si>
  <si>
    <r>
      <t xml:space="preserve">Landfill waste generated by region (kt) </t>
    </r>
    <r>
      <rPr>
        <vertAlign val="superscript"/>
        <sz val="8"/>
        <color theme="0"/>
        <rFont val="Calibri (Body)"/>
      </rPr>
      <t>(a)</t>
    </r>
  </si>
  <si>
    <r>
      <t>FY24</t>
    </r>
    <r>
      <rPr>
        <vertAlign val="superscript"/>
        <sz val="8"/>
        <color theme="0"/>
        <rFont val="Calibri (Body)"/>
      </rPr>
      <t>(d)</t>
    </r>
  </si>
  <si>
    <r>
      <t>FY19</t>
    </r>
    <r>
      <rPr>
        <vertAlign val="superscript"/>
        <sz val="8"/>
        <color theme="0"/>
        <rFont val="Calibri"/>
        <family val="2"/>
        <scheme val="minor"/>
      </rPr>
      <t xml:space="preserve"> (b)</t>
    </r>
  </si>
  <si>
    <t>Metal North America (Incl SMR)</t>
  </si>
  <si>
    <t>t of waste generated per 1M tonne of proprietary volume</t>
  </si>
  <si>
    <r>
      <t xml:space="preserve">Tonne waste per tonne of metals proprietary volume sold </t>
    </r>
    <r>
      <rPr>
        <vertAlign val="superscript"/>
        <sz val="8"/>
        <color theme="1"/>
        <rFont val="Calibri"/>
        <family val="2"/>
        <scheme val="minor"/>
      </rPr>
      <t>(c)</t>
    </r>
  </si>
  <si>
    <t>(a) This refers to waste generated from operations. It does not include end of life materials Sims processes and sells as part of its circular economy business portfolio</t>
  </si>
  <si>
    <t>(b) Prior to FY19 a breakdown of this figure was not provided</t>
  </si>
  <si>
    <t>(c)Restatement of Tonne waste per tonne figure for all years was done to use all metals products proprietary volume</t>
  </si>
  <si>
    <t>(d) Restatement of FY24 for the Metal North America business has ocurred to capture the acquisition of Baltimore Scrap Corp (BSC) on 30 Oct 2023</t>
  </si>
  <si>
    <r>
      <t xml:space="preserve">Sims Limited Waste generated by type (kt) </t>
    </r>
    <r>
      <rPr>
        <vertAlign val="superscript"/>
        <sz val="8"/>
        <color theme="0"/>
        <rFont val="Calibri"/>
        <family val="2"/>
        <scheme val="minor"/>
      </rPr>
      <t>(a)</t>
    </r>
  </si>
  <si>
    <t>Non-hazardous waste, landfill</t>
  </si>
  <si>
    <t>Non-hazardous waste, recycled</t>
  </si>
  <si>
    <t>Non-hazardous waste, energy recovery</t>
  </si>
  <si>
    <t>Hazardous waste, landfill</t>
  </si>
  <si>
    <t>Hazardous waste, recycled</t>
  </si>
  <si>
    <t>Total waste volume</t>
  </si>
  <si>
    <r>
      <t xml:space="preserve">SLS Waste generated by type (kt) </t>
    </r>
    <r>
      <rPr>
        <vertAlign val="superscript"/>
        <sz val="8"/>
        <color theme="0"/>
        <rFont val="Calibri"/>
        <family val="2"/>
        <scheme val="minor"/>
      </rPr>
      <t>(a)</t>
    </r>
  </si>
  <si>
    <t xml:space="preserve"> Total</t>
  </si>
  <si>
    <t>ETHICS AND COMPLIANCE</t>
  </si>
  <si>
    <t xml:space="preserve">At Sims, our mission is to create a world without waste to protect our planet. We recognise that this goal can only be achieved through collaboration with our suppliers, customers, and communities. To build and maintain trust as a partner, we are committed to upholding the highest standards of ethics and responsible conduct.
</t>
  </si>
  <si>
    <r>
      <t>Significant</t>
    </r>
    <r>
      <rPr>
        <vertAlign val="superscript"/>
        <sz val="8"/>
        <color rgb="FFFFFFFF"/>
        <rFont val="Calibri"/>
        <family val="2"/>
        <scheme val="minor"/>
      </rPr>
      <t>(a)</t>
    </r>
    <r>
      <rPr>
        <sz val="8"/>
        <color rgb="FFFFFFFF"/>
        <rFont val="Calibri"/>
        <family val="2"/>
        <scheme val="minor"/>
      </rPr>
      <t xml:space="preserve"> fines or penalties FY25</t>
    </r>
  </si>
  <si>
    <t>Number of fines or penalties</t>
  </si>
  <si>
    <t>Total monetary value of fines ($AUD)</t>
  </si>
  <si>
    <t>Environmental</t>
  </si>
  <si>
    <t>(a) Sims Limited defines significant fines as AUD$10,000 or over. Fines and penalties are disclosed at the time the matter is finally settled and any legal proceedings are concluded.</t>
  </si>
  <si>
    <t>Ethics and compliance training Sims Limited</t>
  </si>
  <si>
    <r>
      <t xml:space="preserve">FY19 </t>
    </r>
    <r>
      <rPr>
        <vertAlign val="superscript"/>
        <sz val="8"/>
        <color rgb="FFFFFFFF"/>
        <rFont val="Calibri"/>
        <family val="2"/>
        <scheme val="minor"/>
      </rPr>
      <t>(d)</t>
    </r>
  </si>
  <si>
    <r>
      <t>Completion of new employee general ethics and compliance training</t>
    </r>
    <r>
      <rPr>
        <vertAlign val="superscript"/>
        <sz val="8"/>
        <color rgb="FF000000"/>
        <rFont val="Calibri"/>
        <family val="2"/>
        <scheme val="minor"/>
      </rPr>
      <t>(a)(f)</t>
    </r>
  </si>
  <si>
    <t>&gt;96%</t>
  </si>
  <si>
    <r>
      <t xml:space="preserve">Completion of Code of Conduct </t>
    </r>
    <r>
      <rPr>
        <vertAlign val="superscript"/>
        <sz val="8"/>
        <color rgb="FF000000"/>
        <rFont val="Calibri"/>
        <family val="2"/>
        <scheme val="minor"/>
      </rPr>
      <t>(b)</t>
    </r>
    <r>
      <rPr>
        <sz val="8"/>
        <color rgb="FF000000"/>
        <rFont val="Calibri"/>
        <family val="2"/>
        <scheme val="minor"/>
      </rPr>
      <t xml:space="preserve">, anti-corruption and anti-bribery courses </t>
    </r>
    <r>
      <rPr>
        <vertAlign val="superscript"/>
        <sz val="8"/>
        <color rgb="FF000000"/>
        <rFont val="Calibri"/>
        <family val="2"/>
        <scheme val="minor"/>
      </rPr>
      <t>(c)(f)</t>
    </r>
  </si>
  <si>
    <t>&gt;95%</t>
  </si>
  <si>
    <r>
      <t>Completion of Modern Slavery training</t>
    </r>
    <r>
      <rPr>
        <vertAlign val="superscript"/>
        <sz val="8"/>
        <rFont val="Calibri"/>
        <family val="2"/>
        <scheme val="minor"/>
      </rPr>
      <t>(e)</t>
    </r>
  </si>
  <si>
    <t>NA</t>
  </si>
  <si>
    <t>Ethics and compliance training Sims Lifecycle Services</t>
  </si>
  <si>
    <t>(a) New employees within 90 days of hire</t>
  </si>
  <si>
    <t>(b) Active employees annually</t>
  </si>
  <si>
    <t>(c) Active employees and agents at least every 3 years. Rounded to the nearest whole number.</t>
  </si>
  <si>
    <t>(d) Accepted lower completion rate due to impact of COVID-19 on business priorities</t>
  </si>
  <si>
    <t xml:space="preserve">(e) Annual training - may be limited to targeted roles or geographies based on risk; assigned to 100% of active employees at least every 3 years. </t>
  </si>
  <si>
    <t>(f) Completion rates were slightly lower this year due to competing demands for employee and manager's time from multiple initiatives. Training was driven to 100% completion in Q1FY25.</t>
  </si>
  <si>
    <t xml:space="preserve">Business conduct </t>
  </si>
  <si>
    <r>
      <t xml:space="preserve">Number confirmed incidents of corruption </t>
    </r>
    <r>
      <rPr>
        <vertAlign val="superscript"/>
        <sz val="8"/>
        <color theme="1"/>
        <rFont val="Calibri"/>
        <family val="2"/>
        <scheme val="minor"/>
      </rPr>
      <t>(a)</t>
    </r>
  </si>
  <si>
    <t>Number of confirmed incidents when relationships with business partners were terminated due to violations related to corruption</t>
  </si>
  <si>
    <t>Public legal cases regarding corruption brought against Sims or its employees or agents</t>
  </si>
  <si>
    <t xml:space="preserve">Number of legal actions pending or completed regarding anti-competitive behavior and violations of anti-trust </t>
  </si>
  <si>
    <t>Number of cybersecurity breaches</t>
  </si>
  <si>
    <t>(a) ‘Instances of corruption’ means where Sims employees or agents have offered bribes to, or accepted from, government officials.</t>
  </si>
  <si>
    <t xml:space="preserve"> Reported concerns  Sims Limited (Hotline only)</t>
  </si>
  <si>
    <r>
      <t xml:space="preserve">Number of reports </t>
    </r>
    <r>
      <rPr>
        <vertAlign val="superscript"/>
        <sz val="8"/>
        <rFont val="Calibri"/>
        <family val="2"/>
        <scheme val="minor"/>
      </rPr>
      <t>(a)</t>
    </r>
  </si>
  <si>
    <r>
      <t xml:space="preserve">Number of reports per 100 employees </t>
    </r>
    <r>
      <rPr>
        <vertAlign val="superscript"/>
        <sz val="8"/>
        <rFont val="Calibri"/>
        <family val="2"/>
        <scheme val="minor"/>
      </rPr>
      <t>(b)</t>
    </r>
  </si>
  <si>
    <t>Substantiated claims (%)</t>
  </si>
  <si>
    <t>(a) Includes cases reported via third-party hotline only</t>
  </si>
  <si>
    <t xml:space="preserve">(b) Excludes non-executive directors and contingent employees. </t>
  </si>
  <si>
    <t xml:space="preserve"> Reported concerns  Sims Lifecycle Services (Hotline only)</t>
  </si>
  <si>
    <t xml:space="preserve">FY24 Sustainability databook    </t>
  </si>
  <si>
    <t>Home</t>
  </si>
  <si>
    <t>COMMUNITY AND ECONOMIC PERFORMANCE</t>
  </si>
  <si>
    <t xml:space="preserve">Underlying EBIT up 198% to $174.9 million driven by improvements in metal margin, SA Recycling uplift, SLS growth and cost reductions across the Group. Revenue uplift of $298.6 supported by a higher non-ferrous component despite lower overall volumes. Rebcased underlying costs before performance incenties flat, with inflationary factors offset by cost-out initatives. Sims Lifecycle Services saw growth due to strong operating leverage from higher volumes and efficient cost control. </t>
  </si>
  <si>
    <t>Economic Contribution ($AUD million)</t>
  </si>
  <si>
    <t>FY25 (b)</t>
  </si>
  <si>
    <r>
      <t xml:space="preserve">Revenues </t>
    </r>
    <r>
      <rPr>
        <vertAlign val="superscript"/>
        <sz val="8"/>
        <rFont val="Calibri"/>
        <family val="2"/>
        <scheme val="minor"/>
      </rPr>
      <t>(a)</t>
    </r>
  </si>
  <si>
    <t>Operating costs</t>
  </si>
  <si>
    <t>Wages/benefits</t>
  </si>
  <si>
    <t>Payments to providers of capital, gross</t>
  </si>
  <si>
    <t>Payments to governments (taxes)</t>
  </si>
  <si>
    <t>Payments to shareholders</t>
  </si>
  <si>
    <t>Economic value retained</t>
  </si>
  <si>
    <t>Metal Intake Volumes (000's tonnes)</t>
  </si>
  <si>
    <t>Brokerage Sales Volumes (000's  tonnes)</t>
  </si>
  <si>
    <t>Metal Total Sales Volumes (000's  tonnes)</t>
  </si>
  <si>
    <t>SLS Cloud units repurposed (millions)</t>
  </si>
  <si>
    <t>(a) Includes other income and the share of results from equity accounted investments</t>
  </si>
  <si>
    <t>(b) Continuing operations</t>
  </si>
  <si>
    <r>
      <t>Community Investment</t>
    </r>
    <r>
      <rPr>
        <b/>
        <vertAlign val="superscript"/>
        <sz val="8"/>
        <color theme="0"/>
        <rFont val="Calibri"/>
        <family val="2"/>
        <scheme val="minor"/>
      </rPr>
      <t xml:space="preserve"> </t>
    </r>
    <r>
      <rPr>
        <b/>
        <sz val="8"/>
        <color theme="0"/>
        <rFont val="Calibri"/>
        <family val="2"/>
        <scheme val="minor"/>
      </rPr>
      <t>($AUD million)</t>
    </r>
  </si>
  <si>
    <r>
      <t xml:space="preserve">Community investment value </t>
    </r>
    <r>
      <rPr>
        <vertAlign val="superscript"/>
        <sz val="8"/>
        <rFont val="Calibri"/>
        <family val="2"/>
        <scheme val="minor"/>
      </rPr>
      <t xml:space="preserve">(a) </t>
    </r>
  </si>
  <si>
    <t>Volunteer hours</t>
  </si>
  <si>
    <t>(a) Community investment consists of direct investment, in-kind support and value of time</t>
  </si>
  <si>
    <t>Social Procurement ($AUD million)</t>
  </si>
  <si>
    <r>
      <t xml:space="preserve">Supply Nation </t>
    </r>
    <r>
      <rPr>
        <vertAlign val="superscript"/>
        <sz val="8"/>
        <rFont val="Calibri"/>
        <family val="2"/>
        <scheme val="minor"/>
      </rPr>
      <t>(a)</t>
    </r>
    <r>
      <rPr>
        <sz val="8"/>
        <rFont val="Calibri"/>
        <family val="2"/>
        <scheme val="minor"/>
      </rPr>
      <t xml:space="preserve"> businesses</t>
    </r>
  </si>
  <si>
    <t>(a) Supply Nation is the peak body for Aboriginal and Torres Strait Islander owned businesses in Australia</t>
  </si>
  <si>
    <t>GLOBAL REPORTING INDEX (GRI) STANDARD INDEX</t>
  </si>
  <si>
    <t>Sims have applied the reporting principles of the GRI Universal Standards 2021 and the relevant topic standards for our material issues. Sims Limited has reported in accordance with the GRI Standards for the period from 1 July 2024 to 30 June 2025.</t>
  </si>
  <si>
    <t>GRI Standard and Disclosure number</t>
  </si>
  <si>
    <t>Universal disclosures</t>
  </si>
  <si>
    <t>Disclosure title</t>
  </si>
  <si>
    <t>Sims Limited response</t>
  </si>
  <si>
    <t>General 2021</t>
  </si>
  <si>
    <t>General 2-1</t>
  </si>
  <si>
    <t>Organisational details</t>
  </si>
  <si>
    <t>Sims Limited is a publicly traded company with a primary share listing on the Australian Securities Exchange (ASX:SGM) and American Depository Shares trading in the United States on the Over-the-Counter-Market (USOTC:SMSMY).</t>
  </si>
  <si>
    <t>General 2-2</t>
  </si>
  <si>
    <t>Entities included in the organisation's sustainability reporting</t>
  </si>
  <si>
    <t>FY25 Annual Report</t>
  </si>
  <si>
    <t>General 2-3</t>
  </si>
  <si>
    <t>Reporting period, frequency and contact point</t>
  </si>
  <si>
    <t>For the financial year 1 July 2024 - 30 July 2025 (FY25)</t>
  </si>
  <si>
    <t>Ana.Metelo@simsmm.com</t>
  </si>
  <si>
    <t>General 2-4</t>
  </si>
  <si>
    <t>Restatements of information</t>
  </si>
  <si>
    <t>Stated where relevant in this document.</t>
  </si>
  <si>
    <t>General 2-5</t>
  </si>
  <si>
    <t>External assurance</t>
  </si>
  <si>
    <t>Aspects of Sims's sustainability data and disclosures are externally verified. Deloitte's Independent Auditor’s Report on the Group financial statements and remuneration report is available in the FY25 Annual Report section Independent auditor’s report. Apex provided external assurance over sustainability indicators including Scope 1, 2 and 3 GHG emissions, water and waste consumption, emissions to air Health &amp; Safety indicators, and the gender pay equity gap. Their report is included on the 'Assurance' tab.
The Sims Limited Sustainability reporting suite is presented to the SHECS Committee for review and recommendation to Sims Limited’s Board for approval.</t>
  </si>
  <si>
    <t>General 2-6</t>
  </si>
  <si>
    <t>Activities, value chain and other business relationships</t>
  </si>
  <si>
    <t>FY25 Annual report - how we create value</t>
  </si>
  <si>
    <t>General 2-7</t>
  </si>
  <si>
    <t>FY25 Sustainability Data Book - Workforce Diversity tab</t>
  </si>
  <si>
    <t>General 2-8</t>
  </si>
  <si>
    <t>Workers who are not employees</t>
  </si>
  <si>
    <t>FY25 Sustainbaility Data Book - Workforce &amp; Diversity tab.
Sims measures the Total Recordable Injury Frequency Rate, The Lost Time Injury Frequency Rate, Critical Injury Frequency Rate, and the High Consequence Injury Frequency rate based on combined hours worked for employees and workers who are not direct employees (contingent workers). Refer to the Health &amp; Safety tab of the Sustainability Databook for this information.</t>
  </si>
  <si>
    <t>General 2-9</t>
  </si>
  <si>
    <t>Governance structure and composition</t>
  </si>
  <si>
    <t>FY25 Annual Report - Corporate governance statement
FY25 Corporate Governance Statement
https://www.simsltd.com/about-us/leadership/</t>
  </si>
  <si>
    <t>General 2-10</t>
  </si>
  <si>
    <t xml:space="preserve">Nomination and selection of the highest governance body </t>
  </si>
  <si>
    <t xml:space="preserve">FY25 Corporate Governance Statement
Nomination/Governance Committee's Policy, and procedures, for the selection and appointment of new directors and the re-election of incumbent directors
</t>
  </si>
  <si>
    <t>General 2-11</t>
  </si>
  <si>
    <t xml:space="preserve">Chair of the highest governance body </t>
  </si>
  <si>
    <t>FY25 Annual Report – Directors' report</t>
  </si>
  <si>
    <t>General 2-12</t>
  </si>
  <si>
    <t>Role of the highest governance body in overseeing the management of impacts</t>
  </si>
  <si>
    <t>SHECS Committee Charter
FY25 Annual Report – Directors' report</t>
  </si>
  <si>
    <t>General 2-13</t>
  </si>
  <si>
    <t>Delegation of responsibility for managing impacts</t>
  </si>
  <si>
    <t>General 2-14</t>
  </si>
  <si>
    <t>Role of the highest governance body in sustainability reporting</t>
  </si>
  <si>
    <t>General 2-15</t>
  </si>
  <si>
    <t>Conflicts of interest</t>
  </si>
  <si>
    <t>Sims Limited Code of Conduct</t>
  </si>
  <si>
    <t>General 2-16</t>
  </si>
  <si>
    <t>Communication of critical concerns</t>
  </si>
  <si>
    <t>FY25 Annual Report – Directors Report</t>
  </si>
  <si>
    <t>General 2-17</t>
  </si>
  <si>
    <t>Collective knowledge of the highest governance body on sustainable development</t>
  </si>
  <si>
    <t>SHECS Committee Charter
https://www.simsltd.com/about-us/leadership/ &amp; 
Corporate Governance Statement pg. 6
https://simsmetal.s3.us-east-1.amazonaws.com/2025+Corporate+Governance+Statement+-+web.pdf</t>
  </si>
  <si>
    <t>General 2-18</t>
  </si>
  <si>
    <t>Evaluation of the performance of the highest governance body</t>
  </si>
  <si>
    <t>General 2-19</t>
  </si>
  <si>
    <t>Remuneration policies</t>
  </si>
  <si>
    <t>FY25 Annual Report – Remuneration report</t>
  </si>
  <si>
    <t>General 2-20</t>
  </si>
  <si>
    <t xml:space="preserve">Process to determine remuneration </t>
  </si>
  <si>
    <t>General 2-21</t>
  </si>
  <si>
    <t>Annual total compensation ratio</t>
  </si>
  <si>
    <t>Sims currently does not disclose this information on the basis of confidentiality.</t>
  </si>
  <si>
    <t>General 2-22</t>
  </si>
  <si>
    <t>Statement on sustainable development strategy</t>
  </si>
  <si>
    <t>FY25 Sustainability report - our strategy</t>
  </si>
  <si>
    <t>General 2-23</t>
  </si>
  <si>
    <t>Policy commitments</t>
  </si>
  <si>
    <t>FY25 Corporate Governance Statement</t>
  </si>
  <si>
    <t>General 2-24</t>
  </si>
  <si>
    <t>Embedding policy commitments</t>
  </si>
  <si>
    <t xml:space="preserve">Sims has a Charter for its Board and each of its four Committees:  Remuneration; Nominations and Governance; Audit, Risk, and SHECS. Policy commitments are embedded in Sims’s procedures, guidelines and standards of operation. Sims requires business partners and agents to align their activities and behaviours with Sims’s policies through our Supplier Code of Conduct. 
</t>
  </si>
  <si>
    <t>General 2-25</t>
  </si>
  <si>
    <t>Processes to remediate negative impacts</t>
  </si>
  <si>
    <t>Sims engages a third-party hotline where complaints and grievances can be lodged. All complaints are taken seriously and investigated, and the Board is notified of complaints of high severity.
To provide feedback or register a grievance, visit:</t>
  </si>
  <si>
    <t>www.simsmmhotline.com</t>
  </si>
  <si>
    <t>General 2-26</t>
  </si>
  <si>
    <t>Mechanisms for seeking advice and raising concerns</t>
  </si>
  <si>
    <t>Whistleblower Policy</t>
  </si>
  <si>
    <t>General 2-27</t>
  </si>
  <si>
    <t>Compliance with laws and regulations</t>
  </si>
  <si>
    <t>FY25 Annual Report – Directors' report
FY25 Sustainability Data Book - Ethics &amp; Compliance tab</t>
  </si>
  <si>
    <t>General 2-28</t>
  </si>
  <si>
    <t>Membership associations</t>
  </si>
  <si>
    <t>FY23 Industry Association Climate Review
FY25 Sustainability Report</t>
  </si>
  <si>
    <t>General 2-29</t>
  </si>
  <si>
    <t>Approach to stakeholder engagement</t>
  </si>
  <si>
    <t xml:space="preserve">FY25 Sustainability report
</t>
  </si>
  <si>
    <t>General 2-30</t>
  </si>
  <si>
    <t>Material Topics 2021</t>
  </si>
  <si>
    <t>Material Topics 3-1</t>
  </si>
  <si>
    <t>Process to determine material topics</t>
  </si>
  <si>
    <t>FY25 Sustainability Data Book - Materiality tab</t>
  </si>
  <si>
    <t>Material Topics 3-2</t>
  </si>
  <si>
    <t>List of material topics</t>
  </si>
  <si>
    <t>Material Topics 3-3</t>
  </si>
  <si>
    <t>Management of material topics</t>
  </si>
  <si>
    <t>Our management approach is described for each relevant material topic in the FY25 Sustainability report</t>
  </si>
  <si>
    <t>GRI 200 Series: Economic Standards</t>
  </si>
  <si>
    <t>Topic disclosures</t>
  </si>
  <si>
    <t>Economic Performance 2016</t>
  </si>
  <si>
    <t>201-1</t>
  </si>
  <si>
    <t>Direct economic value generated and distributed</t>
  </si>
  <si>
    <t>FY25 Annual Report
FY25 Sustainability Data Book - Performance - Communities and economic tab</t>
  </si>
  <si>
    <t>201-2</t>
  </si>
  <si>
    <t>Financial implications and other risks and opportunities due to climate change</t>
  </si>
  <si>
    <t>FY25 Climate Report</t>
  </si>
  <si>
    <t>201-3</t>
  </si>
  <si>
    <t>Defined benefit plan obligations and other retirement plans</t>
  </si>
  <si>
    <t>FY25 Annual Report - Notes to the consolidated financial statements - Footnote 16: retirement beneft obligations</t>
  </si>
  <si>
    <t>201-4</t>
  </si>
  <si>
    <t>Financial assistance received from government</t>
  </si>
  <si>
    <t>FY25 Annual Report - Notes to the consolidated financial statements - Footnote 3: Revenue and other income</t>
  </si>
  <si>
    <t>Market Presence 2016</t>
  </si>
  <si>
    <t>202-1</t>
  </si>
  <si>
    <t>Ratios of standard entry-level wage by gender compared to local minimum wage</t>
  </si>
  <si>
    <t>We do not present entry level range by gender, but we pay above minimum wage in all areas we operate in.</t>
  </si>
  <si>
    <t>202-2</t>
  </si>
  <si>
    <t>Proportion of senior management hired from the local community</t>
  </si>
  <si>
    <t>FY25 Sustainability report - Communities</t>
  </si>
  <si>
    <t>Indirect Economic Impacts 2016</t>
  </si>
  <si>
    <t>203-1</t>
  </si>
  <si>
    <t>Infrastructure investments and services supported</t>
  </si>
  <si>
    <t>FY25 Sustainability report – Communities 
FY25  Annual Report – How we create value
FY25 Sustainability Data Book - Performance - Communities and economic tab</t>
  </si>
  <si>
    <t>203-2</t>
  </si>
  <si>
    <t>Significant indirect economic impacts</t>
  </si>
  <si>
    <t>FY25 Annual Report  – How we create value</t>
  </si>
  <si>
    <t>Procurement Practices 2016</t>
  </si>
  <si>
    <t>204-1</t>
  </si>
  <si>
    <t>Proportion of spending on local suppliers</t>
  </si>
  <si>
    <t>FY25 Sustainability Data Book - Performance - Communities and economic tab</t>
  </si>
  <si>
    <t>Anti-corruption 2016</t>
  </si>
  <si>
    <t>205-1</t>
  </si>
  <si>
    <t xml:space="preserve">Operations assessed for risks related to corruption </t>
  </si>
  <si>
    <t>FY25 Sustainability Report
2024 Modern Slavery Statement</t>
  </si>
  <si>
    <t>205-2</t>
  </si>
  <si>
    <t>Communication and training about anti-corruption policies and procedures</t>
  </si>
  <si>
    <t>FY25 Sustainability Data Book - Ethics &amp; compliance tab
FY25 Sustainability Report - Responsible Business</t>
  </si>
  <si>
    <t>205-3</t>
  </si>
  <si>
    <t>Confirmed incidents of corruption and actions taken</t>
  </si>
  <si>
    <t>FY25 Sustainability Data Book - Ethics &amp; compliance tab</t>
  </si>
  <si>
    <t>Anti-competitive Behaviour 2016</t>
  </si>
  <si>
    <t>206-1</t>
  </si>
  <si>
    <t>Legal actions for anti-competitive behavior, anti-trust, and monopoly practices</t>
  </si>
  <si>
    <t>FY25 Sustainability Data Book -  Ethics &amp; Compliance tab</t>
  </si>
  <si>
    <t>GRI 300 Series: Environment Standards</t>
  </si>
  <si>
    <t>Materials 2016</t>
  </si>
  <si>
    <t>301-1</t>
  </si>
  <si>
    <t>Materials used by weight or volume</t>
  </si>
  <si>
    <t>FY25 Sustainability Data Book - Community &amp; Economic tab</t>
  </si>
  <si>
    <t>301-2</t>
  </si>
  <si>
    <t>Recycled input materials used</t>
  </si>
  <si>
    <t>Nearly 100 per cent of our inputs are secondary materials.</t>
  </si>
  <si>
    <t>302-3</t>
  </si>
  <si>
    <t>Reclaimed products and their packaging materials</t>
  </si>
  <si>
    <t>See 301-2. Sims primary product is processed scrap metal and (in general) is not packaged. Packaged scrap is in resuable containers eg bulker bags, shipping containers etc.</t>
  </si>
  <si>
    <t>Energy 2016</t>
  </si>
  <si>
    <t>302-1</t>
  </si>
  <si>
    <t>Energy consumption within the organisation</t>
  </si>
  <si>
    <t>FY25 Sustainability Data Book - Energy and emissions tab</t>
  </si>
  <si>
    <t>Energy intensity</t>
  </si>
  <si>
    <t>302-4</t>
  </si>
  <si>
    <t>Reduction of energy consumption</t>
  </si>
  <si>
    <t>FY25 Climate report
FY25 Sustainability Data Book - Energy and emissions tab</t>
  </si>
  <si>
    <t>Water and Effluents 2018</t>
  </si>
  <si>
    <t>303-3</t>
  </si>
  <si>
    <t xml:space="preserve">Water withdrawal </t>
  </si>
  <si>
    <t>FY25 Sustainability Data Book - Water tab</t>
  </si>
  <si>
    <t>303-5</t>
  </si>
  <si>
    <t>Water consumption</t>
  </si>
  <si>
    <t xml:space="preserve">FY25 Sustainability Data Book -  Water tab
</t>
  </si>
  <si>
    <t>Emissions 2016</t>
  </si>
  <si>
    <t>305-1</t>
  </si>
  <si>
    <t>Direct (Scope 1) GHG emissions</t>
  </si>
  <si>
    <t>305-2</t>
  </si>
  <si>
    <t>Energy indirect (Scope 2) GHG emissions</t>
  </si>
  <si>
    <t>305-3</t>
  </si>
  <si>
    <t>Other indirect (Scope 3) GHG emissions</t>
  </si>
  <si>
    <t>FY25 Sustainability Data Book -Energy and emissions tab
FY25 Climate Report</t>
  </si>
  <si>
    <t>305-4</t>
  </si>
  <si>
    <t>GHG emissions intensity</t>
  </si>
  <si>
    <t>305-5</t>
  </si>
  <si>
    <t>Reduction of GHG emissions</t>
  </si>
  <si>
    <t>FY25 Sustainability Data Book - Energy and emissions tab
FY25 Climate Report</t>
  </si>
  <si>
    <t>305-7</t>
  </si>
  <si>
    <t>Nitrogen oxides (NOX), sulfur oxides (SOX), and other significant air emissions</t>
  </si>
  <si>
    <t>Waste 2020</t>
  </si>
  <si>
    <t>306-1</t>
  </si>
  <si>
    <t>Waste generation and significant waste-related impacts</t>
  </si>
  <si>
    <t>FY25 Sustainability Report
FY25 Sustainability Data Book - Waste tab</t>
  </si>
  <si>
    <t>306-2</t>
  </si>
  <si>
    <t>Management of significant waste-related impacts</t>
  </si>
  <si>
    <t>306-3</t>
  </si>
  <si>
    <t xml:space="preserve">Waste generated </t>
  </si>
  <si>
    <t>FY25 Sustainability Data Book - Waste tab</t>
  </si>
  <si>
    <t>306-4</t>
  </si>
  <si>
    <t>Waste diverted from disposal</t>
  </si>
  <si>
    <t>306-5</t>
  </si>
  <si>
    <t>Waste directed to disposal</t>
  </si>
  <si>
    <t>GRI 400 Series: Social Standards</t>
  </si>
  <si>
    <t>Employment 2016</t>
  </si>
  <si>
    <t>401-1</t>
  </si>
  <si>
    <t>New employee hires and employee turnover</t>
  </si>
  <si>
    <t>401-2</t>
  </si>
  <si>
    <t>Benefits provided to full-time employees that are not provided to temporary or part-time employees</t>
  </si>
  <si>
    <t>Sims does not currently disclose this information.</t>
  </si>
  <si>
    <t>401-3</t>
  </si>
  <si>
    <t>Parental leave</t>
  </si>
  <si>
    <t>Labor/Management Relations 2016</t>
  </si>
  <si>
    <t>402-1</t>
  </si>
  <si>
    <t>Minimum notice periods regarding operational changes</t>
  </si>
  <si>
    <t>When Sims makes significant operational changes, we provide timely disclosure and consult with employees in accordance with mechanisms under relevant industrial instruments. Through consultation we take into account employees’ circumstances and needs, and take reasonable measures to mitigate any adverse effects of the changes on employees.</t>
  </si>
  <si>
    <t>402-2</t>
  </si>
  <si>
    <t>Days of work stoppages due to industrial action</t>
  </si>
  <si>
    <t>Nil.</t>
  </si>
  <si>
    <t>Occupational Health and Safety 2018</t>
  </si>
  <si>
    <t>403-1</t>
  </si>
  <si>
    <t>Occupational health and safety management system</t>
  </si>
  <si>
    <t>FY25 Sustainability Report - Health &amp; Safety
FY25 Sustainability Databook - Health &amp; Safety tab</t>
  </si>
  <si>
    <t>403-2</t>
  </si>
  <si>
    <t xml:space="preserve">Hazard identification, risk assessment, and incident investigation  </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</si>
  <si>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</si>
  <si>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</si>
  <si>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</si>
  <si>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</si>
  <si>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</si>
  <si>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</si>
  <si>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</si>
  <si>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</si>
  <si>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</si>
  <si>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</si>
  <si>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</si>
  <si>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</si>
  <si>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403-9</t>
  </si>
  <si>
    <t>Work-related injuries</t>
  </si>
  <si>
    <t>403-10</t>
  </si>
  <si>
    <t>Work-related ill health</t>
  </si>
  <si>
    <t>Included within abovementioned statistics.</t>
  </si>
  <si>
    <t>Training and Education 2016</t>
  </si>
  <si>
    <t>404-1</t>
  </si>
  <si>
    <t>Average hours of training per year per employee</t>
  </si>
  <si>
    <t>FY25 Sustainability Data Book - Workforce Development tab</t>
  </si>
  <si>
    <t>404-2</t>
  </si>
  <si>
    <t>Programs for upgrading employee skills and transition assistance programs</t>
  </si>
  <si>
    <t>FY25 Sustainability Report</t>
  </si>
  <si>
    <t>404-3</t>
  </si>
  <si>
    <t>Percentage of employees receiving regular performance and career development reviews</t>
  </si>
  <si>
    <t xml:space="preserve">Sims currently does not disclose this information. </t>
  </si>
  <si>
    <t>Diversity and Equal Opportunity 2016</t>
  </si>
  <si>
    <t>405-1</t>
  </si>
  <si>
    <t>Diversity of governance bodies and employees</t>
  </si>
  <si>
    <t>FY25 Sustainability Data Book - Workforce &amp; Diversity tab</t>
  </si>
  <si>
    <t>405-2</t>
  </si>
  <si>
    <t>Ratio of basic salary and remuneration of women to men</t>
  </si>
  <si>
    <t>Freedom of Association and Collective Bargaining 2016</t>
  </si>
  <si>
    <t>407-1</t>
  </si>
  <si>
    <t>Operations and suppliers in which the right to freedom of association and collective bargaining may be at risk</t>
  </si>
  <si>
    <t>2023 Modern Slavery Statement
FY25 Sustainability Data Book - Workforce &amp; Diversity tab</t>
  </si>
  <si>
    <t>Child Labor 2016</t>
  </si>
  <si>
    <t>408-1</t>
  </si>
  <si>
    <t>Operations and suppliers at significant risk for incidents of child labor</t>
  </si>
  <si>
    <t>2024 Modern Slavery Statement</t>
  </si>
  <si>
    <t>Forced or Compulsory Labor 2016</t>
  </si>
  <si>
    <t>409-1</t>
  </si>
  <si>
    <t>Operations and suppliers at significant risk for incidents of forced or compulsory labor</t>
  </si>
  <si>
    <t>Human Rights Assessment 2016</t>
  </si>
  <si>
    <t>412-1</t>
  </si>
  <si>
    <t>Operations with local community engagement, impact assessments, and development programs</t>
  </si>
  <si>
    <t>412-2</t>
  </si>
  <si>
    <t>Operations with significant actual and potential negative impacts on local communities</t>
  </si>
  <si>
    <t>FY25 Sustainability Data Book - Ethics &amp; Compliance tab</t>
  </si>
  <si>
    <t>Local Communities 2016</t>
  </si>
  <si>
    <t>413-1</t>
  </si>
  <si>
    <t>413-2</t>
  </si>
  <si>
    <t>Supplier Social Assessment 2016</t>
  </si>
  <si>
    <t>414-1</t>
  </si>
  <si>
    <t>New suppliers that were screened using social criteria</t>
  </si>
  <si>
    <t>414-2</t>
  </si>
  <si>
    <t>Negative social impacts in the supply chain and actions taken</t>
  </si>
  <si>
    <t>SUSTAINABILITY ACCOUNTING STANDARDS BOARD (SASB) INDEX</t>
  </si>
  <si>
    <t>Waste Management Sustainability Accounting Standard (2018-10)</t>
  </si>
  <si>
    <t>Code</t>
  </si>
  <si>
    <t>Accounting Metric</t>
  </si>
  <si>
    <t>Greenhouse gas emissions</t>
  </si>
  <si>
    <t>SASB IF-WM-110a.1</t>
  </si>
  <si>
    <t>(1) Gross global Scope 1 emissions, percentage covered under (2) emissions-limiting regulations, and (3) emissions-reporting regulations</t>
  </si>
  <si>
    <t>FY25 Sustainability report - Basis of preparation</t>
  </si>
  <si>
    <t>FY25 Sustainability Data Book - Energy &amp; Emissions tab</t>
  </si>
  <si>
    <t>SASB IF-WM-110a.3</t>
  </si>
  <si>
    <t>Discussion of long-term and short-term strategy or plan to manage Scope 1 and life-cycle emissions, emissions reduction targets, and an analysis of performance against those targets</t>
  </si>
  <si>
    <t>FY25 Sustainability Report - Climate strategy</t>
  </si>
  <si>
    <t>Fleet fuel management</t>
  </si>
  <si>
    <t>SASB IF-WM-110b.1</t>
  </si>
  <si>
    <t>(1) Fleet fuel consumed, (2) percentage natural gas and (3) percentage renewable</t>
  </si>
  <si>
    <t>FY25 Sustainability Data Book - Energy &amp; Emissions tab
No Sims Limited road vehicles use natural gas or renewable fuel sources.</t>
  </si>
  <si>
    <t>SASB IF-WM-110b.2</t>
  </si>
  <si>
    <t>Percentage of alternative fuel vehicles in fleet</t>
  </si>
  <si>
    <t>Air quality</t>
  </si>
  <si>
    <t>SASB IF-WM-120a.1</t>
  </si>
  <si>
    <t>Air emissions of the following pollutants:</t>
  </si>
  <si>
    <t>FY25 Sustainability Data Book - Energy &amp; Emissions tab. HAPs are not significant and are not disclosed.</t>
  </si>
  <si>
    <t>(1) NOx (excluding N2O),</t>
  </si>
  <si>
    <t>(2) SOx,</t>
  </si>
  <si>
    <t>(3) volatile organic compounds (VOCs), and</t>
  </si>
  <si>
    <t>(4) hazardous air pollutants (HAPs)</t>
  </si>
  <si>
    <t>SASB IF-WM-120a.2</t>
  </si>
  <si>
    <t>Number of facilities in or near areas of dense population</t>
  </si>
  <si>
    <t>The SASB metric relates to landfills and waste-to-energy facilities only, which are facility types that Sims Limited does not operate.
96% of Sims Limited facilities (metal shredders, intake yards and circular electronic centres) are in or near areas of dense population as they are located near communities that generate end of life metal or electronics products.</t>
  </si>
  <si>
    <t>SASB IF-WM-120a.3</t>
  </si>
  <si>
    <t>Number of incidents of non-compliance associated with air emissions</t>
  </si>
  <si>
    <t>Management of leachate &amp; hazardous waste</t>
  </si>
  <si>
    <t>SASB IF-WM-150a.1</t>
  </si>
  <si>
    <t>(1) Total Toxic Release Inventory (TRI) releases, and (2) percentage released to water</t>
  </si>
  <si>
    <t>Sims Limited is not subject to TRI regulations, and is therefore not required to report TRI releases.</t>
  </si>
  <si>
    <t>SASB IF-WM-150a.2</t>
  </si>
  <si>
    <t>Number of corrective actions implemented for landfill releases</t>
  </si>
  <si>
    <t>Sims Limited does not operate landfill sites.</t>
  </si>
  <si>
    <t>SASB IF-WM-150a.3</t>
  </si>
  <si>
    <t>Number of incidents of non-compliance associated with environmental impacts</t>
  </si>
  <si>
    <t>Labour practices</t>
  </si>
  <si>
    <t>SASB IF-WM-310a.1</t>
  </si>
  <si>
    <t>Percentage of active workforce covered under collective bargaining agreements</t>
  </si>
  <si>
    <t>SASB IF-WM-310a.2</t>
  </si>
  <si>
    <t>(1) Number of work stoppages, and (2) total days idle</t>
  </si>
  <si>
    <t>Number of work stoppages: 0</t>
  </si>
  <si>
    <t>Total days idle: 0</t>
  </si>
  <si>
    <t>Workforce health &amp; safety</t>
  </si>
  <si>
    <t>SASB IF-WM-320a.1</t>
  </si>
  <si>
    <t>(1) Total recordable incident rate (TRIR), (2) fatality rate, and (3) near-miss frequency rate (NMFR) for (a) direct employees and (b) contract employees</t>
  </si>
  <si>
    <t>FY25 Sustainability Data Book - Health &amp; Safety tab</t>
  </si>
  <si>
    <t>SASB IF-WM-320a.2</t>
  </si>
  <si>
    <t>Safety Measurement System BASIC percentiles for:</t>
  </si>
  <si>
    <t>FY25 Sustainability Data Book - Health &amp; Safety tab discloses incidents by incident cause according to the most common causes of injuries at Sims Limited.</t>
  </si>
  <si>
    <t>(1) Unsafe Driving,</t>
  </si>
  <si>
    <t>(2) Hours-of-Service Compliance,</t>
  </si>
  <si>
    <t>(3) Driver Fitness,</t>
  </si>
  <si>
    <t>(4) Controlled Substances/Alcohol,</t>
  </si>
  <si>
    <t>(5) Vehicle Maintenance, and</t>
  </si>
  <si>
    <t>(6) Hazardous Materials Compliance</t>
  </si>
  <si>
    <t>SASB IF-WM-320a.3</t>
  </si>
  <si>
    <t>Number of road accidents and incidents</t>
  </si>
  <si>
    <t>Sims Limited does not disclose this informaton.</t>
  </si>
  <si>
    <t>Recycling &amp; resource recovery</t>
  </si>
  <si>
    <t>SASB IF-WM-420a.1</t>
  </si>
  <si>
    <t>(1) Amount of waste incinerated, (2) percentage hazardous, and (3) percentage used for energy recovery</t>
  </si>
  <si>
    <t>Sims Limited does not operate incinerators. For Sims Limited downstream waste volume refer to FY25 Sustainability Data Book - waste tab</t>
  </si>
  <si>
    <t>SASB IF-WM-420a.2</t>
  </si>
  <si>
    <t>Percentage of customers receiving (1) recycling and (2) composting services</t>
  </si>
  <si>
    <t>All Sims Limited customers receive recycling services due to the nature of our business model. Sims Limited does not provide composting services.</t>
  </si>
  <si>
    <t>SASB IF-WM-420a.3</t>
  </si>
  <si>
    <t>Amount of material (1) recycled, (2) composted, and (3) processed as waste-to-energy</t>
  </si>
  <si>
    <t xml:space="preserve">(1) 6.1 million tonnes (proprietary volume) of ferrous and non-ferrous metals
(2) n/a
(3) FY25 Sustainability databook - Waste tab </t>
  </si>
  <si>
    <t>SASB IF-WM-420a.4</t>
  </si>
  <si>
    <t>Amount of electronic waste collected, percentage recovered through recycling</t>
  </si>
  <si>
    <t>8.8 million assets refurbished for reuse
For units not suitable for repurposing, 66.5kt were recycled by third-party downstream recyclers. Volume recycled though Sims Metal is reported within proprietary metal volume.</t>
  </si>
  <si>
    <t>Activity metrics</t>
  </si>
  <si>
    <t>SASB IF-WM-000.A</t>
  </si>
  <si>
    <t>Number of customers by category: (1) municipal</t>
  </si>
  <si>
    <t>Not reported, customer categories are inconsistent with Sims Limited’s financial reporting and service model.
For details on geographical markets please refer to FY25 Annual report.</t>
  </si>
  <si>
    <t>(2) commercial</t>
  </si>
  <si>
    <t>(3) industrial</t>
  </si>
  <si>
    <t>(4) residential</t>
  </si>
  <si>
    <t>(5) other</t>
  </si>
  <si>
    <t>SASB IF-WM-000.B</t>
  </si>
  <si>
    <t>Vehicle fleet size</t>
  </si>
  <si>
    <t>FY25 Sustainability Data Book - Energy and Emissions tab</t>
  </si>
  <si>
    <t>SASB IF-WM-000.C</t>
  </si>
  <si>
    <t>Number of:</t>
  </si>
  <si>
    <r>
      <t xml:space="preserve">Sims Limited does not operate the class of facilities in categories 1-5. Sims Limited operated sites as at 30 June 2025 include:
Shredder sites: 22
Metal facilities: 125
</t>
    </r>
    <r>
      <rPr>
        <sz val="8"/>
        <color theme="1"/>
        <rFont val="Calibri"/>
        <family val="2"/>
        <scheme val="minor"/>
      </rPr>
      <t>Circular electronic centres: 20</t>
    </r>
  </si>
  <si>
    <t>(1) landfills</t>
  </si>
  <si>
    <t>(2) transfer stations</t>
  </si>
  <si>
    <t>(3) recycling centers</t>
  </si>
  <si>
    <t>(4) composting centers</t>
  </si>
  <si>
    <t>(5) incinerators</t>
  </si>
  <si>
    <t>(6) all other facilities</t>
  </si>
  <si>
    <t>SASB IF-WM-000.D</t>
  </si>
  <si>
    <t>Total amount of materials managed, by customer category:</t>
  </si>
  <si>
    <t>Customer categories are inconsistent with Sims Limited’s financial reporting and service model.
Ferrous &amp; non-ferrous metals:  7.6 million tonnes (includes total proprietary &amp; brokered sales volume)
Cloud units: 8.8 million units</t>
  </si>
  <si>
    <t>(1) municipal</t>
  </si>
  <si>
    <t>TASKFORCE ON CLIMATE-CHANGE RELATED FINANCIAL DISCLOSURES (TCFD) INDEX</t>
  </si>
  <si>
    <t>Pillar</t>
  </si>
  <si>
    <t>Disclosure</t>
  </si>
  <si>
    <t xml:space="preserve">Guidance for All Sectors </t>
  </si>
  <si>
    <t>Sims Limited Response</t>
  </si>
  <si>
    <t>Governance</t>
  </si>
  <si>
    <t>Describe the board’s oversight of climate-related risks and opportunities.</t>
  </si>
  <si>
    <t xml:space="preserve">In describing the board’s oversight of climate-related issues, organisations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organisation’s performance objectives, monitoring implementation and performance, and overseeing major capital expenditures, acquisitions, and divestitures, and  
‒ how the board monitors and oversees progress against goals and targets for addressing climate-related issues. </t>
  </si>
  <si>
    <t>• Corporate Governance Statement 2025
• FY25 Annual Report – Directors’ Report: Climate change risks and opportunities
• FY25 Sustainability Report – Corporate Governance: Sustainability Leadership and Capability; Informed Oversight and Decision-making; Board Engagement on Climate in FY25</t>
  </si>
  <si>
    <t>Describe management’s role in assessing and managing climate-related risks and opportunities.</t>
  </si>
  <si>
    <t xml:space="preserve">In describing management’s role related to the assessment and management of climate-related issues, organisations should consider including the following information: 
‒ whether the organisation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organisational structure(s), 
‒ processes by which management is informed about climate-related issues, and 
‒ how management (through specific positions and/or management committees) monitors climate-related issues. </t>
  </si>
  <si>
    <t>• FY25 Sustainability Report – Corporate Governance: Management’s Role; Governance Processes and Policies</t>
  </si>
  <si>
    <t>Strategy</t>
  </si>
  <si>
    <t>Describe the climate-related risks and opportunities the organisation has identified over the short, medium, and long term.</t>
  </si>
  <si>
    <t xml:space="preserve">Organisations should provide the following information: 
‒ a description of what they consider to be the relevant short-, medium-, and long-term time horizons, taking into consideration the useful life of the organisation’s assets or infrastructure and the fact that climate-related issues often manifest themselves over the medium and longer terms, 
‒ a description of the specific climate-related issues for each time horizon (short, medium, and long term) that could have a material financial impact on the organisation, and 
‒ a description of the process(es) used to determine which risks and opportunities could have a material financial impact on the organisation. </t>
  </si>
  <si>
    <t>• Corporate Governance Statement 2025
 • FY25 Annual Report – Directors’ Report: Climate change risks and opportunities
• FY25 Sustainability Report – Action on Climate: Strategy; Risk management; Climate Risks and Opportunities</t>
  </si>
  <si>
    <t>Describe the impact of climate-related risks and opportunities on the organisation’s businesses, strategy, and financial planning.</t>
  </si>
  <si>
    <t xml:space="preserve">Building on recommended disclosure (a), organisations should discuss how identified climate-related issues have affected their businesses, strategy, and financial planning.  organisations should consider including the impact on their businesses and strategy in the following areas:  
‒ Products and services 
‒ Supply chain and/or value chain 
‒ Adaptation and mitigation activities 
‒ Investment in research and development 
‒ Operations (including types of operations and location of facilities) organisations should describe how climate-related issues serve as an input to their financial planning process, the time period(s) used, and how these risks and opportunities are prioritized. organisations’ disclosures should reflect a holistic picture of the interdependencies among the factors that affect their ability to create value over time. organisations should also consider including in their disclosures the impact on financial planning in the following areas:  
‒ Operating costs and revenues 
‒ Capital expenditures and capital allocation 
‒ Acquisitions or divestments 
‒ Access to capital If climate-related scenarios were used to inform the organisation’s strategy and financial planning, such scenarios should be described. </t>
  </si>
  <si>
    <t>• FY25 Annual Report – Directors’ Report: Climate change risks and opportunities 
• FY25 Sustainability Report – Action on Climate: Strategy; Decarbonisation roadmap; Use of carbon offsets</t>
  </si>
  <si>
    <t>Describe the resilience of the organisation’s strategy, taking into consideration different climate-related scenarios, including a 2°C or lower scenario.</t>
  </si>
  <si>
    <t>Organisations should describe how resilient their strategies are to climate-related risks and opportunities, taking into consideration a transition to a lower-carbon economy consistent with a 2°C or lower scenario and, where relevant to the organisation, scenarios consistent with increased physical climate-related risks.  organisations should consider discussing: 
‒ where they believe their strategies may be affected by climate-related risks and opportunities;  
‒ how their strategies might change to address such potential risks and opportunities; and 
‒ the climate-related scenarios and associated time horizon(s) considered.</t>
  </si>
  <si>
    <t>• FY25 Sustainability Report – Action on Climate: Risk management – Scenarios and time horizons</t>
  </si>
  <si>
    <t>Risk Management</t>
  </si>
  <si>
    <t>Describe the organisation’s processes for identifying and assessing climate-related risks.</t>
  </si>
  <si>
    <t xml:space="preserve">Organisations should describe their risk management processes for identifying and assessing climate-related risks. An important aspect of this description is how organisations determine the relative significance of climate-related risks in relation to other risks.  
organisations should describe whether they consider existing and emerging regulatory requirements related to climate change (e.g., limits on emissions) as well as other relevant factors considered. organisations should also consider disclosing the following: 
‒ processes for assessing the potential size and scope of identified climate related risks and 
‒ definitions of risk terminology used or references to existing risk classification frameworks used. </t>
  </si>
  <si>
    <t>• Corporate Governance Statement 2025
• FY25 Annual Report – Directors’ Report: Climate change risks and opportunities
• FY25 Sustainability Report – Action on Climate: Risk management</t>
  </si>
  <si>
    <t>Describe the organisation’s processes for managing climate-related risks.</t>
  </si>
  <si>
    <t xml:space="preserve">Organisations should describe their processes for managing climate-related risks, including how they make decisions to mitigate, transfer, accept, or control those risks. In addition, organisations should describe their processes for prioritizing climate-related risks, including how materiality determinations are made within their organisations.  </t>
  </si>
  <si>
    <t>• Corporate Governance Statement 2025 
• FY25 Annual Report – Directors’ Report: Climate change risks and opportunities 
• FY25 Sustainability Report – Action on Climate: Risk management</t>
  </si>
  <si>
    <t>Describe how processes for identifying, assessing, and managing climate-related risks are integrated into the organisation’s overall risk management.</t>
  </si>
  <si>
    <t xml:space="preserve">Organisations should describe how their processes for identifying, assessing, and managing climate-related risks are integrated into their overall risk management. </t>
  </si>
  <si>
    <t>• Corporate Governance Statement 2025
• FY25 Annual Report – Directors’ Report: Climate change risks and opportunities
• FY25 Sustainability Report – Corporate Governance: Governance Processes and Policies; Action on Climate: Risk management</t>
  </si>
  <si>
    <t>Metrics and Targets</t>
  </si>
  <si>
    <t>Disclose the metrics used by the organisation to assess climate-related risks and opportunities in line with its strategy and risk management process.</t>
  </si>
  <si>
    <t xml:space="preserve">Organisations should consider including metrics on climate-related risks associated with water, energy, land use, and waste management where relevant and applicable.   
Where climate-related issues are material, organisations should consider describing whether and how related performance metrics are incorporated into remuneration policies.  
Where relevant, organisations should provide their internal carbon prices as well as climate-related opportunity metrics such as revenue from products and services designed for a lower-carbon economy.  
Metrics should be provided for historical periods to allow for trend analysis. In addition, where not apparent, organisations should provide a description of the methodologies used to calculate or estimate climate-related metrics. </t>
  </si>
  <si>
    <t>FY25 Databook – Energy &amp; Emissions; Water, Waste</t>
  </si>
  <si>
    <t>Disclose Scope 1, Scope 2, and, if appropriate, Scope 3 greenhouse gas (GHG) emissions, and the related risks.</t>
  </si>
  <si>
    <t>Organisations should provide their Scope 1 and Scope 2 GHG emissions and, if appropriate, Scope 3 GHG emissions and the related risks. 
GHG emissions should be calculated in line with the GHG Protocol methodology to allow for aggregation and comparability across organisations and jurisdictions. As appropriate, organisations should consider providing related, generally accepted industry-specific GHG efficiency ratios. 
GHG emissions and associated metrics should be provided for historical periods to allow for trend analysis. In addition, where not apparent, organisations should provide a description of the methodologies used to calculate or estimate the metrics.</t>
  </si>
  <si>
    <t>• FY25 Sustainability Report – Action on Climate: Metrics &amp; Targets: Climate; Basis of Preparation
• FY25 Databook – Energy &amp; Emissions</t>
  </si>
  <si>
    <t>Describe the targets used by the organisation to manage climate-related risks and opportunities and performance against targets.</t>
  </si>
  <si>
    <t xml:space="preserve">Organisations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organisations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organisations should provide a description of the methodologies used to calculate targets and measures. </t>
  </si>
  <si>
    <t>• FY25 Sustainability Report – Action on Climate: Targets and progress; Decarbonisation roadmap
• FY25 Databook – Energy &amp; Emissions</t>
  </si>
  <si>
    <t>Australian Sustainability Reporting Standards  (ASRS) INDEX</t>
  </si>
  <si>
    <t>This index has been prepared as a trial alignment exercise to support Sims Limited’s transition towards reporting in line with the Australian Sustainability Reporting Standards (ASRS) and based on the Australian Accounting Standards Board (AASB). It is not intended to represent full compliance in FY25, but to demonstrate progress and identify remaining gaps. This year we present a section-level mapping grouped by disclosure area. A paragraph-level mapping will be developed in FY26 as Sims advances towards full alignment.</t>
  </si>
  <si>
    <t>Disclosure AASB -2</t>
  </si>
  <si>
    <t>Disclosure requirement</t>
  </si>
  <si>
    <t>6(a)</t>
  </si>
  <si>
    <t>Board or committee oversight of climate-related risks and opportunities; roles, skills, information flows, oversight of targets and links to remuneration</t>
  </si>
  <si>
    <t>Corporate Governance – Sustainability Leadership and Capability; Board Engagement on Climate in FY25</t>
  </si>
  <si>
    <t>6(b)</t>
  </si>
  <si>
    <t>Management’s role in monitoring and managing climate-related risks and opportunities; controls and integration with other functions</t>
  </si>
  <si>
    <t>Corporate Governance – Management’s Role; Governance Processes and Policies</t>
  </si>
  <si>
    <t>9(a–e), 10(a–d), 11</t>
  </si>
  <si>
    <t>Identification of climate risks and opportunities; specification of type (physical or transition), time horizons, definitions and how assessed</t>
  </si>
  <si>
    <t>Action on Climate – Climate Risks and Opportunities; Risk Management</t>
  </si>
  <si>
    <t>13(a–b)</t>
  </si>
  <si>
    <t>Effects on business model and value chain; where exposures are concentrated</t>
  </si>
  <si>
    <t>Action on Climate – Business model and value chain impacts</t>
  </si>
  <si>
    <t>14(a–c)</t>
  </si>
  <si>
    <t>How strategy and decision-making respond (including any transition plan), resourcing and progress tracking</t>
  </si>
  <si>
    <t>Action on Climate – Strategy and Decision-Making</t>
  </si>
  <si>
    <t>15–21</t>
  </si>
  <si>
    <t>Current and anticipated financial effects on position, performance and cash flows; quantitative where practicable, with safeguards where measurement is not feasible</t>
  </si>
  <si>
    <t>Action on Climate – Risk Management: risks’ financial impact and climate financial planning</t>
  </si>
  <si>
    <r>
      <t xml:space="preserve">22 </t>
    </r>
    <r>
      <rPr>
        <i/>
        <sz val="10"/>
        <color theme="1"/>
        <rFont val="Cambria"/>
        <family val="1"/>
      </rPr>
      <t>(plus B1–B18)</t>
    </r>
  </si>
  <si>
    <t>Climate resilience using scenario analysis; disclose results, uncertainties, inputs, scenarios and timing</t>
  </si>
  <si>
    <t>Action on Climate – Risk Management; Scenarios and Time Horizons</t>
  </si>
  <si>
    <t>Risk management</t>
  </si>
  <si>
    <t>24–25(a–c)</t>
  </si>
  <si>
    <t>Processes to identify, assess, prioritise and monitor climate risks and opportunities; how scenario analysis informs identification</t>
  </si>
  <si>
    <t>Action on Climate – Risk Management</t>
  </si>
  <si>
    <t>25(c)</t>
  </si>
  <si>
    <t>how climate risk is integrated with overall risk management</t>
  </si>
  <si>
    <t>Action on Climate – Risk Management; Corporate Governance – Governance Processes and Policies</t>
  </si>
  <si>
    <t>Metrics and targets</t>
  </si>
  <si>
    <t>27–28(c)</t>
  </si>
  <si>
    <t>Objective and scope of metrics and targets; disclosure of metrics used and progress against any targets set or required by law</t>
  </si>
  <si>
    <t>Action on Climate – Metrics &amp; Targets: Climate; FY25 Databook – Energy &amp; Emissions; Basis of preparation</t>
  </si>
  <si>
    <t>29(a)</t>
  </si>
  <si>
    <t>GHG emissions: gross scopes 1, 2 and 3; methods, measurement approach and assumptions; required disaggregation</t>
  </si>
  <si>
    <t>Action on Climate – Basis of preparation</t>
  </si>
  <si>
    <t>29(b–g)</t>
  </si>
  <si>
    <t>Cross-industry metric categories: exposures to transition and physical risk; climate-related opportunities; capital deployment; internal carbon price; remuneration linkage</t>
  </si>
  <si>
    <t>Action on Climate – Risk Management; Corporate Governance; Climate Strategy</t>
  </si>
  <si>
    <t>33–35</t>
  </si>
  <si>
    <t>Targets and progress: each target’s basis, scope, validation, monitoring and performance trends</t>
  </si>
  <si>
    <t>Action on Climate – Climate strategy, Targets and Progress; Decarbonisation Roadmap; FY25 Databook – Energy &amp; Emissions</t>
  </si>
  <si>
    <t>If using net GHG targets, disclosure of use of carbon credits; scheme, type and integrity</t>
  </si>
  <si>
    <t>Action on Climate – Use of Carbon Offsets</t>
  </si>
  <si>
    <t>(c) FY21 was limited to only employees with company email access due to technical limitations. Recalculated in 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</si>
</sst>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3" formatCode="_-* #,##0.00_-;\-* #,##0.00_-;_-* &quot;-&quot;??_-;_-@_-"/>
    <numFmt numFmtId="164" formatCode="_(* #,##0.00_);_(* \(#,##0.00\);_(* &quot;-&quot;??_);_(@_)"/>
    <numFmt numFmtId="165" formatCode="ddd\ dd\ mmm"/>
    <numFmt numFmtId="166" formatCode="#,##0.0"/>
    <numFmt numFmtId="167" formatCode="_-* #,##0_-;\-* #,##0_-;_-* &quot;-&quot;??_-;_-@_-"/>
    <numFmt numFmtId="168" formatCode="0.0"/>
    <numFmt numFmtId="169" formatCode="0.0%"/>
    <numFmt numFmtId="170" formatCode="_-* #,##0.0_-;\-* #,##0.0_-;_-* &quot;-&quot;??_-;_-@_-"/>
    <numFmt numFmtId="171" formatCode="_(* #,##0_);_(* \(#,##0\);_(* &quot;-&quot;??_);_(@_)"/>
    <numFmt numFmtId="172" formatCode="_(* #,##0.0_);_(* \(#,##0.0\);_(* &quot;-&quot;??_);_(@_)"/>
    <numFmt numFmtId="173" formatCode="_(* #,##0.0_);_(* \(#,##0.0\);_(* &quot;-&quot;?_);_(@_)"/>
    <numFmt numFmtId="174" formatCode="0.000"/>
  </numFmts>
  <fonts count="81">
    <font>
      <sz val="11"/>
      <color theme="1"/>
      <name val="Calibri"/>
      <family val="2"/>
      <scheme val="minor"/>
    </font>
    <font>
      <sz val="12"/>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8"/>
      <color theme="1"/>
      <name val="Calibri"/>
      <family val="2"/>
      <scheme val="minor"/>
    </font>
    <font>
      <sz val="8"/>
      <color theme="0"/>
      <name val="Calibri"/>
      <family val="2"/>
      <scheme val="minor"/>
    </font>
    <font>
      <b/>
      <sz val="11"/>
      <color rgb="FF4F758B"/>
      <name val="Calibri"/>
      <family val="2"/>
      <scheme val="minor"/>
    </font>
    <font>
      <sz val="8"/>
      <color rgb="FF000000"/>
      <name val="Calibri"/>
      <family val="2"/>
      <scheme val="minor"/>
    </font>
    <font>
      <sz val="7"/>
      <name val="Arial Black"/>
      <family val="2"/>
    </font>
    <font>
      <vertAlign val="superscript"/>
      <sz val="8"/>
      <color theme="0"/>
      <name val="Calibri"/>
      <family val="2"/>
      <scheme val="minor"/>
    </font>
    <font>
      <sz val="8"/>
      <name val="Calibri"/>
      <family val="2"/>
      <scheme val="minor"/>
    </font>
    <font>
      <vertAlign val="superscript"/>
      <sz val="8"/>
      <name val="Calibri"/>
      <family val="2"/>
      <scheme val="minor"/>
    </font>
    <font>
      <b/>
      <sz val="7"/>
      <name val="Arial"/>
      <family val="2"/>
    </font>
    <font>
      <sz val="7"/>
      <color theme="1"/>
      <name val="Arial"/>
      <family val="2"/>
    </font>
    <font>
      <sz val="10"/>
      <name val="Arial"/>
      <family val="2"/>
    </font>
    <font>
      <sz val="8"/>
      <name val="Arial"/>
      <family val="2"/>
    </font>
    <font>
      <b/>
      <sz val="11"/>
      <color theme="3"/>
      <name val="Calibri Light"/>
      <family val="2"/>
      <scheme val="major"/>
    </font>
    <font>
      <sz val="8.5"/>
      <color theme="3"/>
      <name val="Calibri"/>
      <family val="2"/>
      <scheme val="minor"/>
    </font>
    <font>
      <sz val="11"/>
      <name val="Calibri"/>
      <family val="2"/>
      <scheme val="minor"/>
    </font>
    <font>
      <sz val="11"/>
      <color theme="1"/>
      <name val="Arial"/>
      <family val="2"/>
    </font>
    <font>
      <sz val="8.5"/>
      <name val="Arial"/>
      <family val="2"/>
    </font>
    <font>
      <b/>
      <sz val="9.5"/>
      <color indexed="29"/>
      <name val="Arial"/>
      <family val="2"/>
    </font>
    <font>
      <sz val="8"/>
      <color theme="0"/>
      <name val="Calibri Light"/>
      <family val="2"/>
      <scheme val="major"/>
    </font>
    <font>
      <b/>
      <sz val="8"/>
      <name val="Calibri"/>
      <family val="2"/>
      <scheme val="minor"/>
    </font>
    <font>
      <sz val="7"/>
      <name val="Arial"/>
      <family val="2"/>
    </font>
    <font>
      <b/>
      <sz val="8"/>
      <color theme="3"/>
      <name val="Calibri Light"/>
      <family val="2"/>
      <scheme val="major"/>
    </font>
    <font>
      <sz val="11"/>
      <color rgb="FF000000"/>
      <name val="Calibri"/>
      <family val="2"/>
      <scheme val="minor"/>
    </font>
    <font>
      <sz val="8"/>
      <color rgb="FF4F758B"/>
      <name val="Calibri"/>
      <family val="2"/>
      <scheme val="minor"/>
    </font>
    <font>
      <b/>
      <sz val="8"/>
      <color theme="1"/>
      <name val="Calibri"/>
      <family val="2"/>
      <scheme val="minor"/>
    </font>
    <font>
      <b/>
      <sz val="8"/>
      <color rgb="FF000000"/>
      <name val="Calibri"/>
      <family val="2"/>
      <scheme val="minor"/>
    </font>
    <font>
      <b/>
      <sz val="9.5"/>
      <color theme="4"/>
      <name val="Calibri"/>
      <family val="2"/>
      <scheme val="minor"/>
    </font>
    <font>
      <sz val="9.5"/>
      <color theme="4"/>
      <name val="Calibri"/>
      <family val="2"/>
      <scheme val="minor"/>
    </font>
    <font>
      <sz val="9"/>
      <name val="Lucida Sans"/>
      <family val="2"/>
    </font>
    <font>
      <u val="double"/>
      <sz val="9"/>
      <name val="Lucida Sans"/>
      <family val="2"/>
    </font>
    <font>
      <b/>
      <sz val="8"/>
      <color theme="0"/>
      <name val="Calibri"/>
      <family val="2"/>
      <scheme val="minor"/>
    </font>
    <font>
      <sz val="8"/>
      <color rgb="FF000000"/>
      <name val="Calibri"/>
      <family val="2"/>
    </font>
    <font>
      <sz val="11"/>
      <color rgb="FF000000"/>
      <name val="Calibri"/>
      <family val="2"/>
    </font>
    <font>
      <vertAlign val="superscript"/>
      <sz val="8"/>
      <color theme="1"/>
      <name val="Calibri"/>
      <family val="2"/>
      <scheme val="minor"/>
    </font>
    <font>
      <b/>
      <sz val="9"/>
      <color rgb="FF000000"/>
      <name val="Lucida Sans"/>
      <family val="2"/>
    </font>
    <font>
      <b/>
      <sz val="11"/>
      <color rgb="FF000000"/>
      <name val="Calibri"/>
      <family val="2"/>
      <scheme val="minor"/>
    </font>
    <font>
      <b/>
      <sz val="11"/>
      <color rgb="FFFF0000"/>
      <name val="Calibri"/>
      <family val="2"/>
      <scheme val="minor"/>
    </font>
    <font>
      <b/>
      <vertAlign val="superscript"/>
      <sz val="8"/>
      <color theme="0"/>
      <name val="Calibri"/>
      <family val="2"/>
      <scheme val="minor"/>
    </font>
    <font>
      <sz val="11"/>
      <color rgb="FFFFFFFF"/>
      <name val="Calibri"/>
      <family val="2"/>
      <scheme val="minor"/>
    </font>
    <font>
      <sz val="11"/>
      <color rgb="FFFFFFFF"/>
      <name val="Calibri"/>
      <family val="2"/>
    </font>
    <font>
      <sz val="8"/>
      <color rgb="FFFFFFFF"/>
      <name val="Calibri"/>
      <family val="2"/>
    </font>
    <font>
      <sz val="8"/>
      <color rgb="FFFF0000"/>
      <name val="Calibri"/>
      <family val="2"/>
      <scheme val="minor"/>
    </font>
    <font>
      <b/>
      <sz val="8"/>
      <color rgb="FFFF0000"/>
      <name val="Calibri"/>
      <family val="2"/>
      <scheme val="minor"/>
    </font>
    <font>
      <sz val="10"/>
      <color rgb="FF000000"/>
      <name val="Calibri"/>
      <family val="2"/>
    </font>
    <font>
      <b/>
      <sz val="7"/>
      <name val="Calibri Light"/>
      <family val="2"/>
      <scheme val="major"/>
    </font>
    <font>
      <i/>
      <sz val="8"/>
      <color rgb="FF000000"/>
      <name val="Calibri"/>
      <family val="2"/>
      <scheme val="minor"/>
    </font>
    <font>
      <sz val="8"/>
      <color theme="4"/>
      <name val="Calibri"/>
      <family val="2"/>
      <scheme val="minor"/>
    </font>
    <font>
      <sz val="8"/>
      <color rgb="FFFFFFFF"/>
      <name val="Calibri"/>
      <family val="2"/>
      <scheme val="minor"/>
    </font>
    <font>
      <sz val="11"/>
      <color rgb="FF000000"/>
      <name val="Aptos Narrow"/>
      <family val="2"/>
    </font>
    <font>
      <sz val="11"/>
      <color rgb="FF000000"/>
      <name val="Aptos"/>
      <family val="2"/>
    </font>
    <font>
      <vertAlign val="superscript"/>
      <sz val="8"/>
      <color rgb="FF000000"/>
      <name val="Calibri"/>
      <family val="2"/>
      <scheme val="minor"/>
    </font>
    <font>
      <b/>
      <sz val="8"/>
      <name val="Arial"/>
      <family val="2"/>
    </font>
    <font>
      <sz val="8"/>
      <color theme="1"/>
      <name val="Arial"/>
      <family val="2"/>
    </font>
    <font>
      <sz val="8"/>
      <color theme="3"/>
      <name val="Calibri"/>
      <family val="2"/>
      <scheme val="minor"/>
    </font>
    <font>
      <vertAlign val="superscript"/>
      <sz val="8"/>
      <color rgb="FFFFFFFF"/>
      <name val="Calibri"/>
      <family val="2"/>
      <scheme val="minor"/>
    </font>
    <font>
      <vertAlign val="superscript"/>
      <sz val="8"/>
      <color rgb="FF4F758B"/>
      <name val="Calibri"/>
      <family val="2"/>
      <scheme val="minor"/>
    </font>
    <font>
      <vertAlign val="superscript"/>
      <sz val="8"/>
      <color theme="3"/>
      <name val="Calibri"/>
      <family val="2"/>
      <scheme val="minor"/>
    </font>
    <font>
      <b/>
      <sz val="8"/>
      <color rgb="FF44546A"/>
      <name val="Calibri"/>
      <family val="2"/>
      <scheme val="minor"/>
    </font>
    <font>
      <b/>
      <sz val="8"/>
      <color rgb="FF00386D"/>
      <name val="Calibri"/>
      <family val="2"/>
      <scheme val="minor"/>
    </font>
    <font>
      <b/>
      <sz val="8"/>
      <color theme="3"/>
      <name val="Calibri"/>
      <family val="2"/>
      <scheme val="minor"/>
    </font>
    <font>
      <i/>
      <sz val="8"/>
      <name val="Calibri"/>
      <family val="2"/>
      <scheme val="minor"/>
    </font>
    <font>
      <sz val="10"/>
      <color theme="1"/>
      <name val="Times New Roman"/>
      <family val="1"/>
    </font>
    <font>
      <b/>
      <sz val="7"/>
      <name val="Calibri"/>
      <family val="2"/>
      <scheme val="minor"/>
    </font>
    <font>
      <sz val="7"/>
      <color rgb="FF000000"/>
      <name val="Calibri"/>
      <family val="2"/>
      <scheme val="minor"/>
    </font>
    <font>
      <b/>
      <sz val="8"/>
      <color rgb="FFFFFFFF"/>
      <name val="Calibri"/>
      <family val="2"/>
      <scheme val="minor"/>
    </font>
    <font>
      <sz val="8"/>
      <color rgb="FFC00000"/>
      <name val="Calibri"/>
      <family val="2"/>
      <scheme val="minor"/>
    </font>
    <font>
      <vertAlign val="superscript"/>
      <sz val="8"/>
      <color theme="0"/>
      <name val="Calibri Light"/>
      <family val="2"/>
      <scheme val="major"/>
    </font>
    <font>
      <u/>
      <sz val="8"/>
      <color theme="10"/>
      <name val="Calibri"/>
      <family val="2"/>
      <scheme val="minor"/>
    </font>
    <font>
      <b/>
      <vertAlign val="superscript"/>
      <sz val="8"/>
      <color theme="1"/>
      <name val="Calibri"/>
      <family val="2"/>
      <scheme val="minor"/>
    </font>
    <font>
      <i/>
      <sz val="10"/>
      <color theme="1"/>
      <name val="Cambria"/>
      <family val="1"/>
    </font>
    <font>
      <vertAlign val="superscript"/>
      <sz val="8"/>
      <color theme="0"/>
      <name val="Calibri Light (Headings)"/>
    </font>
    <font>
      <sz val="8"/>
      <color theme="0"/>
      <name val="Calibri Light"/>
      <family val="2"/>
      <scheme val="major"/>
    </font>
    <font>
      <vertAlign val="superscript"/>
      <sz val="8"/>
      <name val="Calibri (Body)"/>
    </font>
    <font>
      <vertAlign val="superscript"/>
      <sz val="8"/>
      <color theme="0"/>
      <name val="Calibri (Body)"/>
    </font>
  </fonts>
  <fills count="25">
    <fill>
      <patternFill patternType="none"/>
    </fill>
    <fill>
      <patternFill patternType="gray125"/>
    </fill>
    <fill>
      <patternFill patternType="solid">
        <fgColor theme="4"/>
      </patternFill>
    </fill>
    <fill>
      <patternFill patternType="solid">
        <fgColor theme="5"/>
      </patternFill>
    </fill>
    <fill>
      <patternFill patternType="solid">
        <fgColor rgb="FF4F758B"/>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EAE8AD"/>
        <bgColor indexed="64"/>
      </patternFill>
    </fill>
    <fill>
      <patternFill patternType="solid">
        <fgColor rgb="FFFFFFFF"/>
        <bgColor indexed="64"/>
      </patternFill>
    </fill>
    <fill>
      <patternFill patternType="solid">
        <fgColor rgb="FFF2F2F2"/>
        <bgColor indexed="64"/>
      </patternFill>
    </fill>
    <fill>
      <patternFill patternType="solid">
        <fgColor rgb="FF4F758B"/>
        <bgColor rgb="FF000000"/>
      </patternFill>
    </fill>
    <fill>
      <patternFill patternType="solid">
        <fgColor rgb="FFFFFFFF"/>
        <bgColor rgb="FF000000"/>
      </patternFill>
    </fill>
    <fill>
      <patternFill patternType="solid">
        <fgColor rgb="FF84B8E7"/>
        <bgColor rgb="FF000000"/>
      </patternFill>
    </fill>
    <fill>
      <patternFill patternType="solid">
        <fgColor rgb="FFD9E1F2"/>
        <bgColor rgb="FF000000"/>
      </patternFill>
    </fill>
    <fill>
      <patternFill patternType="solid">
        <fgColor rgb="FFF2F2F2"/>
        <bgColor rgb="FF000000"/>
      </patternFill>
    </fill>
    <fill>
      <patternFill patternType="solid">
        <fgColor rgb="FFD6DCE4"/>
        <bgColor rgb="FF000000"/>
      </patternFill>
    </fill>
    <fill>
      <patternFill patternType="solid">
        <fgColor rgb="FFEFE7F3"/>
        <bgColor rgb="FF000000"/>
      </patternFill>
    </fill>
    <fill>
      <patternFill patternType="solid">
        <fgColor rgb="FFA9A6BB"/>
        <bgColor rgb="FF000000"/>
      </patternFill>
    </fill>
    <fill>
      <patternFill patternType="solid">
        <fgColor rgb="FF84B8E7"/>
        <bgColor indexed="64"/>
      </patternFill>
    </fill>
    <fill>
      <patternFill patternType="solid">
        <fgColor theme="0"/>
        <bgColor rgb="FF000000"/>
      </patternFill>
    </fill>
    <fill>
      <patternFill patternType="solid">
        <fgColor theme="6"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A4BCC2"/>
        <bgColor indexed="64"/>
      </patternFill>
    </fill>
  </fills>
  <borders count="46">
    <border>
      <left/>
      <right/>
      <top/>
      <bottom/>
      <diagonal/>
    </border>
    <border>
      <left/>
      <right/>
      <top style="thin">
        <color theme="4"/>
      </top>
      <bottom style="double">
        <color theme="4"/>
      </bottom>
      <diagonal/>
    </border>
    <border>
      <left/>
      <right/>
      <top/>
      <bottom style="thin">
        <color indexed="64"/>
      </bottom>
      <diagonal/>
    </border>
    <border>
      <left/>
      <right/>
      <top/>
      <bottom style="hair">
        <color indexed="23"/>
      </bottom>
      <diagonal/>
    </border>
    <border>
      <left/>
      <right/>
      <top/>
      <bottom style="thin">
        <color theme="2"/>
      </bottom>
      <diagonal/>
    </border>
    <border>
      <left/>
      <right/>
      <top/>
      <bottom style="hair">
        <color indexed="64"/>
      </bottom>
      <diagonal/>
    </border>
    <border>
      <left/>
      <right/>
      <top/>
      <bottom style="medium">
        <color rgb="FF000000"/>
      </bottom>
      <diagonal/>
    </border>
    <border>
      <left/>
      <right/>
      <top/>
      <bottom style="medium">
        <color indexed="64"/>
      </bottom>
      <diagonal/>
    </border>
    <border>
      <left/>
      <right/>
      <top/>
      <bottom style="thin">
        <color theme="3"/>
      </bottom>
      <diagonal/>
    </border>
    <border>
      <left/>
      <right/>
      <top style="medium">
        <color indexed="64"/>
      </top>
      <bottom/>
      <diagonal/>
    </border>
    <border>
      <left/>
      <right/>
      <top/>
      <bottom style="thick">
        <color theme="5"/>
      </bottom>
      <diagonal/>
    </border>
    <border>
      <left/>
      <right/>
      <top/>
      <bottom style="thin">
        <color theme="4" tint="0.59996337778862885"/>
      </bottom>
      <diagonal/>
    </border>
    <border>
      <left/>
      <right/>
      <top style="thin">
        <color auto="1"/>
      </top>
      <bottom style="medium">
        <color indexed="64"/>
      </bottom>
      <diagonal/>
    </border>
    <border>
      <left/>
      <right/>
      <top style="thin">
        <color rgb="FF000000"/>
      </top>
      <bottom style="medium">
        <color rgb="FF000000"/>
      </bottom>
      <diagonal/>
    </border>
    <border>
      <left/>
      <right/>
      <top style="thin">
        <color auto="1"/>
      </top>
      <bottom style="thin">
        <color auto="1"/>
      </bottom>
      <diagonal/>
    </border>
    <border>
      <left/>
      <right/>
      <top style="thin">
        <color auto="1"/>
      </top>
      <bottom style="medium">
        <color rgb="FF000000"/>
      </bottom>
      <diagonal/>
    </border>
    <border>
      <left style="thin">
        <color indexed="64"/>
      </left>
      <right/>
      <top/>
      <bottom/>
      <diagonal/>
    </border>
    <border>
      <left/>
      <right style="thin">
        <color indexed="64"/>
      </right>
      <top/>
      <bottom style="hair">
        <color indexed="23"/>
      </bottom>
      <diagonal/>
    </border>
    <border>
      <left/>
      <right style="thin">
        <color indexed="64"/>
      </right>
      <top style="thin">
        <color auto="1"/>
      </top>
      <bottom style="medium">
        <color indexed="64"/>
      </bottom>
      <diagonal/>
    </border>
    <border>
      <left/>
      <right/>
      <top/>
      <bottom style="hair">
        <color rgb="FF808080"/>
      </bottom>
      <diagonal/>
    </border>
    <border>
      <left/>
      <right/>
      <top style="hair">
        <color rgb="FF808080"/>
      </top>
      <bottom style="medium">
        <color indexed="64"/>
      </bottom>
      <diagonal/>
    </border>
    <border>
      <left/>
      <right/>
      <top style="hair">
        <color rgb="FF808080"/>
      </top>
      <bottom style="hair">
        <color rgb="FF808080"/>
      </bottom>
      <diagonal/>
    </border>
    <border>
      <left/>
      <right/>
      <top/>
      <bottom style="thin">
        <color rgb="FF44546A"/>
      </bottom>
      <diagonal/>
    </border>
    <border>
      <left style="hair">
        <color rgb="FFFFFFFF"/>
      </left>
      <right/>
      <top/>
      <bottom style="thin">
        <color rgb="FF44546A"/>
      </bottom>
      <diagonal/>
    </border>
    <border>
      <left/>
      <right/>
      <top style="hair">
        <color rgb="FF808080"/>
      </top>
      <bottom style="thin">
        <color indexed="64"/>
      </bottom>
      <diagonal/>
    </border>
    <border>
      <left/>
      <right/>
      <top style="hair">
        <color rgb="FF808080"/>
      </top>
      <bottom style="thin">
        <color rgb="FF000000"/>
      </bottom>
      <diagonal/>
    </border>
    <border>
      <left/>
      <right/>
      <top/>
      <bottom style="medium">
        <color theme="4"/>
      </bottom>
      <diagonal/>
    </border>
    <border>
      <left style="medium">
        <color rgb="FFEAEAEA"/>
      </left>
      <right/>
      <top/>
      <bottom/>
      <diagonal/>
    </border>
    <border>
      <left/>
      <right style="thin">
        <color indexed="64"/>
      </right>
      <top/>
      <bottom/>
      <diagonal/>
    </border>
    <border>
      <left/>
      <right/>
      <top style="hair">
        <color auto="1"/>
      </top>
      <bottom style="medium">
        <color indexed="64"/>
      </bottom>
      <diagonal/>
    </border>
    <border>
      <left/>
      <right/>
      <top style="hair">
        <color auto="1"/>
      </top>
      <bottom/>
      <diagonal/>
    </border>
    <border>
      <left/>
      <right/>
      <top style="hair">
        <color auto="1"/>
      </top>
      <bottom style="medium">
        <color rgb="FF000000"/>
      </bottom>
      <diagonal/>
    </border>
    <border>
      <left/>
      <right/>
      <top style="hair">
        <color indexed="23"/>
      </top>
      <bottom style="medium">
        <color indexed="64"/>
      </bottom>
      <diagonal/>
    </border>
    <border>
      <left/>
      <right/>
      <top style="hair">
        <color indexed="23"/>
      </top>
      <bottom style="hair">
        <color indexed="23"/>
      </bottom>
      <diagonal/>
    </border>
    <border>
      <left/>
      <right/>
      <top style="hair">
        <color auto="1"/>
      </top>
      <bottom style="hair">
        <color rgb="FF808080"/>
      </bottom>
      <diagonal/>
    </border>
    <border>
      <left/>
      <right/>
      <top style="hair">
        <color indexed="23"/>
      </top>
      <bottom style="medium">
        <color indexed="64"/>
      </bottom>
      <diagonal/>
    </border>
    <border>
      <left/>
      <right/>
      <top style="hair">
        <color auto="1"/>
      </top>
      <bottom style="hair">
        <color auto="1"/>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2" tint="-9.9978637043366805E-2"/>
      </right>
      <top/>
      <bottom/>
      <diagonal/>
    </border>
    <border>
      <left/>
      <right style="thin">
        <color theme="2" tint="-9.9978637043366805E-2"/>
      </right>
      <top/>
      <bottom style="thin">
        <color theme="2" tint="-9.9978637043366805E-2"/>
      </bottom>
      <diagonal/>
    </border>
    <border>
      <left/>
      <right/>
      <top style="thin">
        <color theme="2" tint="-9.9978637043366805E-2"/>
      </top>
      <bottom/>
      <diagonal/>
    </border>
    <border>
      <left/>
      <right/>
      <top/>
      <bottom style="thin">
        <color theme="2" tint="-9.9978637043366805E-2"/>
      </bottom>
      <diagonal/>
    </border>
    <border>
      <left/>
      <right/>
      <top style="hair">
        <color indexed="23"/>
      </top>
      <bottom/>
      <diagonal/>
    </border>
    <border>
      <left/>
      <right/>
      <top style="hair">
        <color indexed="23"/>
      </top>
      <bottom style="hair">
        <color indexed="23"/>
      </bottom>
      <diagonal/>
    </border>
    <border>
      <left/>
      <right style="thin">
        <color theme="2" tint="-9.9978637043366805E-2"/>
      </right>
      <top style="hair">
        <color indexed="64"/>
      </top>
      <bottom/>
      <diagonal/>
    </border>
  </borders>
  <cellStyleXfs count="31">
    <xf numFmtId="0" fontId="0" fillId="0" borderId="0"/>
    <xf numFmtId="43" fontId="2" fillId="0" borderId="0" applyFont="0" applyFill="0" applyBorder="0" applyAlignment="0" applyProtection="0"/>
    <xf numFmtId="9" fontId="2" fillId="0" borderId="0" applyFont="0" applyFill="0" applyBorder="0" applyAlignment="0" applyProtection="0"/>
    <xf numFmtId="0" fontId="4" fillId="0" borderId="1" applyNumberFormat="0" applyFill="0" applyAlignment="0" applyProtection="0"/>
    <xf numFmtId="0" fontId="5" fillId="2" borderId="0" applyNumberFormat="0" applyBorder="0" applyAlignment="0" applyProtection="0"/>
    <xf numFmtId="0" fontId="5" fillId="3" borderId="0" applyNumberFormat="0" applyBorder="0" applyAlignment="0" applyProtection="0"/>
    <xf numFmtId="0" fontId="6" fillId="0" borderId="0" applyNumberFormat="0" applyFill="0" applyBorder="0" applyAlignment="0" applyProtection="0"/>
    <xf numFmtId="0" fontId="11" fillId="0" borderId="2"/>
    <xf numFmtId="165" fontId="13" fillId="0" borderId="3" applyNumberFormat="0">
      <alignment horizontal="left" vertical="top" wrapText="1"/>
    </xf>
    <xf numFmtId="49" fontId="15" fillId="0" borderId="4">
      <alignment horizontal="left" vertical="center"/>
      <protection locked="0"/>
    </xf>
    <xf numFmtId="166" fontId="16" fillId="0" borderId="4" applyNumberFormat="0">
      <alignment vertical="center"/>
      <protection locked="0"/>
    </xf>
    <xf numFmtId="0" fontId="19" fillId="0" borderId="0">
      <alignment vertical="center"/>
      <protection locked="0"/>
    </xf>
    <xf numFmtId="0" fontId="20" fillId="0" borderId="0">
      <alignment horizontal="left" vertical="top"/>
      <protection locked="0"/>
    </xf>
    <xf numFmtId="0" fontId="22" fillId="0" borderId="0" applyNumberFormat="0" applyFill="0" applyBorder="0" applyProtection="0">
      <alignment vertical="top"/>
    </xf>
    <xf numFmtId="49" fontId="23" fillId="0" borderId="0">
      <alignment horizontal="left" vertical="top"/>
      <protection locked="0"/>
    </xf>
    <xf numFmtId="0" fontId="11" fillId="0" borderId="0"/>
    <xf numFmtId="0" fontId="24" fillId="0" borderId="0"/>
    <xf numFmtId="0" fontId="17" fillId="0" borderId="0" applyProtection="0"/>
    <xf numFmtId="0" fontId="11" fillId="0" borderId="2">
      <alignment horizontal="right"/>
    </xf>
    <xf numFmtId="0" fontId="27" fillId="0" borderId="0"/>
    <xf numFmtId="49" fontId="15" fillId="0" borderId="8" applyNumberFormat="0" applyFont="0" applyAlignment="0">
      <alignment horizontal="left" vertical="center"/>
      <protection locked="0"/>
    </xf>
    <xf numFmtId="0" fontId="33" fillId="0" borderId="10" applyFill="0" applyProtection="0">
      <alignment horizontal="left"/>
    </xf>
    <xf numFmtId="0" fontId="33" fillId="0" borderId="10">
      <alignment horizontal="right" wrapText="1"/>
    </xf>
    <xf numFmtId="0" fontId="34" fillId="0" borderId="11" applyFill="0">
      <alignment horizontal="left" vertical="top" wrapText="1"/>
    </xf>
    <xf numFmtId="0" fontId="33" fillId="5" borderId="11"/>
    <xf numFmtId="0" fontId="34" fillId="5" borderId="0">
      <alignment vertical="top" wrapText="1"/>
    </xf>
    <xf numFmtId="0" fontId="34" fillId="0" borderId="26">
      <alignment horizontal="left" vertical="top" wrapText="1"/>
    </xf>
    <xf numFmtId="43" fontId="2" fillId="0" borderId="0" applyFont="0" applyFill="0" applyBorder="0" applyAlignment="0" applyProtection="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695">
    <xf numFmtId="0" fontId="0" fillId="0" borderId="0" xfId="0"/>
    <xf numFmtId="0" fontId="7" fillId="0" borderId="0" xfId="0" applyFont="1" applyAlignment="1">
      <alignment horizontal="right"/>
    </xf>
    <xf numFmtId="0" fontId="8" fillId="4" borderId="0" xfId="6" applyFont="1" applyFill="1" applyBorder="1" applyAlignment="1">
      <alignment horizontal="center" vertical="center"/>
    </xf>
    <xf numFmtId="0" fontId="9" fillId="0" borderId="0" xfId="0" applyFont="1"/>
    <xf numFmtId="0" fontId="8" fillId="4" borderId="0" xfId="7" applyFont="1" applyFill="1" applyBorder="1" applyAlignment="1">
      <alignment horizontal="left" vertical="center"/>
    </xf>
    <xf numFmtId="0" fontId="8" fillId="4" borderId="0" xfId="7" applyFont="1" applyFill="1" applyBorder="1" applyAlignment="1">
      <alignment horizontal="right" vertical="center"/>
    </xf>
    <xf numFmtId="0" fontId="13" fillId="0" borderId="3" xfId="8" applyNumberFormat="1">
      <alignment horizontal="left" vertical="top" wrapText="1"/>
    </xf>
    <xf numFmtId="0" fontId="13" fillId="5" borderId="3" xfId="8" applyNumberFormat="1" applyFill="1" applyAlignment="1">
      <alignment horizontal="right" vertical="top" wrapText="1"/>
    </xf>
    <xf numFmtId="0" fontId="18" fillId="0" borderId="0" xfId="0" applyFont="1" applyAlignment="1">
      <alignment vertical="top"/>
    </xf>
    <xf numFmtId="167" fontId="13" fillId="6" borderId="3" xfId="1" applyNumberFormat="1" applyFont="1" applyFill="1" applyBorder="1" applyAlignment="1">
      <alignment horizontal="left" vertical="top" wrapText="1"/>
    </xf>
    <xf numFmtId="167" fontId="13" fillId="5" borderId="3" xfId="1" applyNumberFormat="1" applyFont="1" applyFill="1" applyBorder="1" applyAlignment="1">
      <alignment horizontal="left" vertical="top" wrapText="1"/>
    </xf>
    <xf numFmtId="167" fontId="13" fillId="0" borderId="3" xfId="1" applyNumberFormat="1" applyFont="1" applyBorder="1" applyAlignment="1">
      <alignment horizontal="left" vertical="top" wrapText="1"/>
    </xf>
    <xf numFmtId="0" fontId="7" fillId="0" borderId="0" xfId="0" applyFont="1" applyAlignment="1">
      <alignment horizontal="left" wrapText="1"/>
    </xf>
    <xf numFmtId="0" fontId="19" fillId="0" borderId="0" xfId="11" applyProtection="1">
      <alignment vertical="center"/>
    </xf>
    <xf numFmtId="0" fontId="20" fillId="0" borderId="0" xfId="12" applyProtection="1">
      <alignment horizontal="left" vertical="top"/>
    </xf>
    <xf numFmtId="2" fontId="13" fillId="0" borderId="3" xfId="8" applyNumberFormat="1" applyAlignment="1">
      <alignment horizontal="right" vertical="top" wrapText="1"/>
    </xf>
    <xf numFmtId="0" fontId="7" fillId="0" borderId="0" xfId="0" applyFont="1"/>
    <xf numFmtId="2" fontId="13" fillId="5" borderId="3" xfId="8" applyNumberFormat="1" applyFill="1" applyAlignment="1">
      <alignment horizontal="right" vertical="top" wrapText="1"/>
    </xf>
    <xf numFmtId="0" fontId="18" fillId="0" borderId="0" xfId="0" applyFont="1" applyAlignment="1">
      <alignment vertical="center"/>
    </xf>
    <xf numFmtId="49" fontId="18" fillId="0" borderId="0" xfId="14" applyFont="1" applyAlignment="1" applyProtection="1">
      <alignment vertical="top"/>
    </xf>
    <xf numFmtId="0" fontId="0" fillId="0" borderId="0" xfId="0" applyAlignment="1">
      <alignment vertical="top"/>
    </xf>
    <xf numFmtId="49" fontId="18" fillId="0" borderId="0" xfId="14" quotePrefix="1" applyFont="1" applyAlignment="1" applyProtection="1">
      <alignment vertical="top"/>
    </xf>
    <xf numFmtId="49" fontId="23" fillId="0" borderId="0" xfId="14" applyAlignment="1" applyProtection="1">
      <alignment vertical="top"/>
    </xf>
    <xf numFmtId="1" fontId="0" fillId="0" borderId="0" xfId="0" applyNumberFormat="1" applyAlignment="1">
      <alignment horizontal="right" vertical="top"/>
    </xf>
    <xf numFmtId="168" fontId="21" fillId="0" borderId="0" xfId="0" applyNumberFormat="1" applyFont="1" applyAlignment="1">
      <alignment horizontal="right" vertical="top"/>
    </xf>
    <xf numFmtId="0" fontId="10" fillId="0" borderId="0" xfId="0" applyFont="1"/>
    <xf numFmtId="9" fontId="13" fillId="5" borderId="3" xfId="8" applyNumberFormat="1" applyFill="1" applyAlignment="1">
      <alignment horizontal="right" vertical="top" wrapText="1"/>
    </xf>
    <xf numFmtId="9" fontId="13" fillId="0" borderId="3" xfId="8" applyNumberFormat="1" applyAlignment="1">
      <alignment horizontal="right" vertical="top" wrapText="1"/>
    </xf>
    <xf numFmtId="0" fontId="13" fillId="0" borderId="3" xfId="8" applyNumberFormat="1" applyAlignment="1">
      <alignment horizontal="right" vertical="center" wrapText="1"/>
    </xf>
    <xf numFmtId="0" fontId="29" fillId="0" borderId="0" xfId="0" applyFont="1"/>
    <xf numFmtId="167" fontId="31" fillId="0" borderId="0" xfId="10" applyNumberFormat="1" applyFont="1" applyBorder="1" applyProtection="1">
      <alignment vertical="center"/>
    </xf>
    <xf numFmtId="167" fontId="7" fillId="0" borderId="0" xfId="10" applyNumberFormat="1" applyFont="1" applyBorder="1" applyProtection="1">
      <alignment vertical="center"/>
    </xf>
    <xf numFmtId="10" fontId="31" fillId="0" borderId="0" xfId="20" applyNumberFormat="1" applyFont="1" applyBorder="1" applyAlignment="1" applyProtection="1">
      <alignment vertical="center"/>
    </xf>
    <xf numFmtId="10" fontId="7" fillId="0" borderId="0" xfId="20" applyNumberFormat="1" applyFont="1" applyBorder="1" applyAlignment="1" applyProtection="1">
      <alignment vertical="center"/>
    </xf>
    <xf numFmtId="0" fontId="7" fillId="0" borderId="0" xfId="0" applyFont="1" applyAlignment="1">
      <alignment vertical="top"/>
    </xf>
    <xf numFmtId="0" fontId="8" fillId="0" borderId="0" xfId="0" applyFont="1"/>
    <xf numFmtId="0" fontId="13" fillId="0" borderId="0" xfId="0" applyFont="1" applyAlignment="1">
      <alignment horizontal="left" vertical="top"/>
    </xf>
    <xf numFmtId="0" fontId="13" fillId="0" borderId="0" xfId="17" applyFont="1" applyAlignment="1">
      <alignment horizontal="left" vertical="top" wrapText="1"/>
    </xf>
    <xf numFmtId="0" fontId="21" fillId="0" borderId="0" xfId="0" applyFont="1"/>
    <xf numFmtId="0" fontId="38" fillId="0" borderId="0" xfId="0" applyFont="1"/>
    <xf numFmtId="0" fontId="7" fillId="0" borderId="0" xfId="0" applyFont="1" applyAlignment="1">
      <alignment vertical="center"/>
    </xf>
    <xf numFmtId="0" fontId="39" fillId="0" borderId="0" xfId="0" applyFont="1"/>
    <xf numFmtId="3" fontId="7" fillId="0" borderId="0" xfId="0" applyNumberFormat="1" applyFont="1"/>
    <xf numFmtId="0" fontId="7" fillId="0" borderId="0" xfId="0" applyFont="1" applyAlignment="1">
      <alignment vertical="top" wrapText="1"/>
    </xf>
    <xf numFmtId="0" fontId="48" fillId="0" borderId="0" xfId="0" applyFont="1"/>
    <xf numFmtId="0" fontId="7" fillId="0" borderId="0" xfId="0" applyFont="1" applyAlignment="1">
      <alignment wrapText="1"/>
    </xf>
    <xf numFmtId="0" fontId="37" fillId="0" borderId="0" xfId="0" applyFont="1"/>
    <xf numFmtId="0" fontId="37" fillId="0" borderId="0" xfId="0" applyFont="1" applyAlignment="1">
      <alignment horizontal="right"/>
    </xf>
    <xf numFmtId="172" fontId="7" fillId="0" borderId="0" xfId="1" applyNumberFormat="1" applyFont="1" applyFill="1" applyBorder="1" applyProtection="1"/>
    <xf numFmtId="171" fontId="7" fillId="0" borderId="0" xfId="1" applyNumberFormat="1" applyFont="1" applyFill="1" applyBorder="1" applyProtection="1"/>
    <xf numFmtId="0" fontId="7" fillId="0" borderId="0" xfId="0" applyFont="1" applyAlignment="1">
      <alignment horizontal="left" indent="1"/>
    </xf>
    <xf numFmtId="0" fontId="7" fillId="0" borderId="0" xfId="1" applyNumberFormat="1" applyFont="1" applyFill="1" applyBorder="1" applyProtection="1"/>
    <xf numFmtId="171" fontId="7" fillId="0" borderId="0" xfId="1" applyNumberFormat="1" applyFont="1" applyFill="1" applyBorder="1" applyAlignment="1" applyProtection="1">
      <alignment horizontal="right"/>
    </xf>
    <xf numFmtId="167" fontId="13" fillId="0" borderId="3" xfId="1" applyNumberFormat="1" applyFont="1" applyFill="1" applyBorder="1" applyAlignment="1">
      <alignment horizontal="left" vertical="top" wrapText="1"/>
    </xf>
    <xf numFmtId="173" fontId="13" fillId="0" borderId="0" xfId="17" applyNumberFormat="1" applyFont="1" applyAlignment="1">
      <alignment horizontal="left" vertical="top" wrapText="1"/>
    </xf>
    <xf numFmtId="0" fontId="0" fillId="0" borderId="0" xfId="0" applyAlignment="1">
      <alignment wrapText="1"/>
    </xf>
    <xf numFmtId="0" fontId="50" fillId="0" borderId="0" xfId="0" applyFont="1"/>
    <xf numFmtId="0" fontId="7" fillId="0" borderId="0" xfId="0" applyFont="1" applyAlignment="1">
      <alignment horizontal="left" vertical="top" wrapText="1"/>
    </xf>
    <xf numFmtId="0" fontId="17" fillId="0" borderId="0" xfId="17"/>
    <xf numFmtId="0" fontId="51" fillId="0" borderId="0" xfId="7" applyFont="1" applyBorder="1" applyAlignment="1">
      <alignment horizontal="right" vertical="center"/>
    </xf>
    <xf numFmtId="0" fontId="32" fillId="0" borderId="0" xfId="0" applyFont="1" applyAlignment="1">
      <alignment wrapText="1"/>
    </xf>
    <xf numFmtId="0" fontId="52" fillId="0" borderId="0" xfId="0" applyFont="1" applyAlignment="1">
      <alignment wrapText="1"/>
    </xf>
    <xf numFmtId="0" fontId="10" fillId="0" borderId="0" xfId="0" applyFont="1" applyAlignment="1">
      <alignment wrapText="1"/>
    </xf>
    <xf numFmtId="0" fontId="0" fillId="0" borderId="0" xfId="0" applyAlignment="1">
      <alignment vertical="top" wrapText="1"/>
    </xf>
    <xf numFmtId="0" fontId="10" fillId="8" borderId="0" xfId="0" applyFont="1" applyFill="1" applyAlignment="1">
      <alignment wrapText="1"/>
    </xf>
    <xf numFmtId="0" fontId="9" fillId="0" borderId="0" xfId="0" applyFont="1" applyAlignment="1">
      <alignment horizontal="left"/>
    </xf>
    <xf numFmtId="0" fontId="37" fillId="4" borderId="0" xfId="7" applyFont="1" applyFill="1" applyBorder="1" applyAlignment="1">
      <alignment horizontal="left" vertical="center"/>
    </xf>
    <xf numFmtId="165" fontId="13" fillId="0" borderId="3" xfId="8">
      <alignment horizontal="left" vertical="top" wrapText="1"/>
    </xf>
    <xf numFmtId="0" fontId="0" fillId="0" borderId="0" xfId="0" applyAlignment="1">
      <alignment horizontal="left"/>
    </xf>
    <xf numFmtId="0" fontId="7" fillId="0" borderId="0" xfId="0" applyFont="1" applyAlignment="1">
      <alignment horizontal="left"/>
    </xf>
    <xf numFmtId="0" fontId="7" fillId="0" borderId="0" xfId="0" applyFont="1" applyAlignment="1">
      <alignment vertical="center" wrapText="1"/>
    </xf>
    <xf numFmtId="0" fontId="8" fillId="0" borderId="0" xfId="0" applyFont="1" applyAlignment="1">
      <alignment horizontal="center"/>
    </xf>
    <xf numFmtId="0" fontId="25" fillId="0" borderId="0" xfId="7" applyFont="1" applyBorder="1" applyAlignment="1">
      <alignment horizontal="right" vertical="center"/>
    </xf>
    <xf numFmtId="0" fontId="34" fillId="0" borderId="0" xfId="23" applyFill="1" applyBorder="1" applyAlignment="1">
      <alignment horizontal="left" vertical="center" wrapText="1"/>
    </xf>
    <xf numFmtId="0" fontId="53" fillId="0" borderId="0" xfId="23" applyFont="1" applyFill="1" applyBorder="1" applyAlignment="1">
      <alignment horizontal="left" vertical="center" wrapText="1"/>
    </xf>
    <xf numFmtId="0" fontId="34" fillId="0" borderId="0" xfId="26" applyBorder="1" applyAlignment="1">
      <alignment horizontal="left" vertical="center" wrapText="1"/>
    </xf>
    <xf numFmtId="0" fontId="53" fillId="0" borderId="0" xfId="26" applyFont="1" applyBorder="1" applyAlignment="1">
      <alignment horizontal="left" vertical="center" wrapText="1"/>
    </xf>
    <xf numFmtId="0" fontId="9" fillId="0" borderId="0" xfId="0" applyFont="1" applyAlignment="1">
      <alignment horizontal="left" wrapText="1"/>
    </xf>
    <xf numFmtId="0" fontId="8" fillId="4" borderId="0" xfId="0" applyFont="1" applyFill="1" applyAlignment="1">
      <alignment horizontal="left" vertical="top"/>
    </xf>
    <xf numFmtId="0" fontId="37" fillId="4" borderId="0" xfId="0" applyFont="1" applyFill="1" applyAlignment="1">
      <alignment horizontal="left" vertical="top" wrapText="1"/>
    </xf>
    <xf numFmtId="0" fontId="37" fillId="4" borderId="0" xfId="0" applyFont="1" applyFill="1" applyAlignment="1">
      <alignment horizontal="left" vertical="top"/>
    </xf>
    <xf numFmtId="0" fontId="8" fillId="19" borderId="0" xfId="0" applyFont="1" applyFill="1" applyAlignment="1">
      <alignment horizontal="left" vertical="top"/>
    </xf>
    <xf numFmtId="0" fontId="8" fillId="19" borderId="0" xfId="0" applyFont="1" applyFill="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applyAlignment="1">
      <alignment horizontal="left" vertical="top"/>
    </xf>
    <xf numFmtId="16" fontId="13" fillId="0" borderId="3" xfId="8" applyNumberFormat="1">
      <alignment horizontal="left" vertical="top" wrapText="1"/>
    </xf>
    <xf numFmtId="16" fontId="13" fillId="0" borderId="0" xfId="8" applyNumberFormat="1" applyBorder="1">
      <alignment horizontal="left" vertical="top" wrapText="1"/>
    </xf>
    <xf numFmtId="0" fontId="13" fillId="0" borderId="0" xfId="8" applyNumberFormat="1" applyBorder="1">
      <alignment horizontal="left" vertical="top" wrapText="1"/>
    </xf>
    <xf numFmtId="16" fontId="26" fillId="0" borderId="3" xfId="8" applyNumberFormat="1" applyFont="1">
      <alignment horizontal="left" vertical="top" wrapText="1"/>
    </xf>
    <xf numFmtId="16" fontId="8" fillId="4" borderId="0" xfId="0" applyNumberFormat="1" applyFont="1" applyFill="1" applyAlignment="1">
      <alignment vertical="top"/>
    </xf>
    <xf numFmtId="0" fontId="8" fillId="4" borderId="0" xfId="0" applyFont="1" applyFill="1" applyAlignment="1">
      <alignment vertical="top" wrapText="1"/>
    </xf>
    <xf numFmtId="0" fontId="13" fillId="4" borderId="0" xfId="0" applyFont="1" applyFill="1" applyAlignment="1">
      <alignment vertical="top" wrapText="1"/>
    </xf>
    <xf numFmtId="0" fontId="8" fillId="19" borderId="0" xfId="0" applyFont="1" applyFill="1" applyAlignment="1">
      <alignment vertical="top"/>
    </xf>
    <xf numFmtId="0" fontId="8" fillId="19" borderId="0" xfId="0" applyFont="1" applyFill="1" applyAlignment="1">
      <alignment vertical="top" wrapText="1"/>
    </xf>
    <xf numFmtId="0" fontId="13" fillId="19" borderId="0" xfId="0" applyFont="1" applyFill="1" applyAlignment="1">
      <alignment vertical="top"/>
    </xf>
    <xf numFmtId="0" fontId="26" fillId="0" borderId="0" xfId="0" applyFont="1" applyAlignment="1">
      <alignment vertical="top"/>
    </xf>
    <xf numFmtId="0" fontId="37" fillId="0" borderId="0" xfId="0" applyFont="1" applyAlignment="1">
      <alignment vertical="top" wrapText="1"/>
    </xf>
    <xf numFmtId="0" fontId="31" fillId="0" borderId="0" xfId="0" applyFont="1" applyAlignment="1">
      <alignment horizontal="left" vertical="top"/>
    </xf>
    <xf numFmtId="0" fontId="13" fillId="0" borderId="0" xfId="0" applyFont="1"/>
    <xf numFmtId="0" fontId="31" fillId="0" borderId="0" xfId="0" applyFont="1" applyAlignment="1">
      <alignment vertical="top"/>
    </xf>
    <xf numFmtId="0" fontId="13" fillId="0" borderId="0" xfId="0" applyFont="1" applyAlignment="1">
      <alignment vertical="top"/>
    </xf>
    <xf numFmtId="0" fontId="54" fillId="4" borderId="0" xfId="0" applyFont="1" applyFill="1" applyAlignment="1">
      <alignment horizontal="left" wrapText="1"/>
    </xf>
    <xf numFmtId="0" fontId="54" fillId="4" borderId="27" xfId="0" applyFont="1" applyFill="1" applyBorder="1" applyAlignment="1">
      <alignment wrapText="1"/>
    </xf>
    <xf numFmtId="165" fontId="13" fillId="0" borderId="0" xfId="8" applyBorder="1">
      <alignment horizontal="left" vertical="top" wrapText="1"/>
    </xf>
    <xf numFmtId="165" fontId="13" fillId="0" borderId="7" xfId="8" applyBorder="1">
      <alignment horizontal="left" vertical="top" wrapText="1"/>
    </xf>
    <xf numFmtId="0" fontId="8" fillId="5" borderId="0" xfId="7" applyFont="1" applyFill="1" applyBorder="1" applyAlignment="1">
      <alignment horizontal="left" vertical="center"/>
    </xf>
    <xf numFmtId="0" fontId="13" fillId="5" borderId="5" xfId="19" applyFont="1" applyFill="1" applyBorder="1" applyAlignment="1">
      <alignment horizontal="left" vertical="top" wrapText="1"/>
    </xf>
    <xf numFmtId="0" fontId="13" fillId="5" borderId="0" xfId="19" applyFont="1" applyFill="1" applyAlignment="1">
      <alignment vertical="center" wrapText="1"/>
    </xf>
    <xf numFmtId="8" fontId="56" fillId="0" borderId="0" xfId="0" applyNumberFormat="1" applyFont="1"/>
    <xf numFmtId="0" fontId="13" fillId="0" borderId="0" xfId="19" applyFont="1" applyAlignment="1">
      <alignment horizontal="right" vertical="center" wrapText="1"/>
    </xf>
    <xf numFmtId="0" fontId="13" fillId="0" borderId="0" xfId="19" applyFont="1" applyAlignment="1">
      <alignment horizontal="left" vertical="center"/>
    </xf>
    <xf numFmtId="9" fontId="13" fillId="0" borderId="5" xfId="15" applyNumberFormat="1" applyFont="1" applyBorder="1" applyAlignment="1">
      <alignment horizontal="right" vertical="center" wrapText="1"/>
    </xf>
    <xf numFmtId="9" fontId="26" fillId="0" borderId="0" xfId="15" applyNumberFormat="1" applyFont="1" applyAlignment="1">
      <alignment horizontal="right" vertical="center" wrapText="1"/>
    </xf>
    <xf numFmtId="0" fontId="26" fillId="0" borderId="0" xfId="15" applyFont="1" applyAlignment="1">
      <alignment horizontal="right" vertical="center" wrapText="1"/>
    </xf>
    <xf numFmtId="0" fontId="13" fillId="5" borderId="0" xfId="19" applyFont="1" applyFill="1" applyAlignment="1">
      <alignment vertical="center"/>
    </xf>
    <xf numFmtId="0" fontId="10" fillId="0" borderId="0" xfId="19" applyFont="1" applyAlignment="1">
      <alignment horizontal="left" vertical="center"/>
    </xf>
    <xf numFmtId="0" fontId="0" fillId="5" borderId="0" xfId="0" applyFill="1"/>
    <xf numFmtId="0" fontId="8" fillId="4" borderId="0" xfId="6" applyFont="1" applyFill="1" applyAlignment="1">
      <alignment horizontal="center" vertical="center"/>
    </xf>
    <xf numFmtId="0" fontId="30" fillId="0" borderId="0" xfId="5" applyFont="1" applyFill="1" applyAlignment="1">
      <alignment horizontal="right" vertical="center"/>
    </xf>
    <xf numFmtId="0" fontId="30" fillId="0" borderId="0" xfId="5" applyFont="1" applyFill="1" applyAlignment="1">
      <alignment horizontal="left" vertical="center"/>
    </xf>
    <xf numFmtId="0" fontId="8" fillId="0" borderId="0" xfId="4" applyFont="1" applyFill="1" applyAlignment="1">
      <alignment vertical="center" wrapText="1"/>
    </xf>
    <xf numFmtId="0" fontId="8" fillId="0" borderId="0" xfId="4" applyFont="1" applyFill="1" applyAlignment="1">
      <alignment horizontal="center" vertical="center" wrapText="1"/>
    </xf>
    <xf numFmtId="0" fontId="8" fillId="0" borderId="0" xfId="4" applyFont="1" applyFill="1" applyAlignment="1">
      <alignment horizontal="left" vertical="center" wrapText="1"/>
    </xf>
    <xf numFmtId="0" fontId="8" fillId="4" borderId="0" xfId="7" applyFont="1" applyFill="1" applyBorder="1" applyAlignment="1">
      <alignment horizontal="left" vertical="center" wrapText="1"/>
    </xf>
    <xf numFmtId="0" fontId="13" fillId="6" borderId="3" xfId="8" applyNumberFormat="1" applyFill="1" applyAlignment="1">
      <alignment horizontal="right" vertical="top" wrapText="1"/>
    </xf>
    <xf numFmtId="0" fontId="13" fillId="0" borderId="3" xfId="8" applyNumberFormat="1" applyAlignment="1">
      <alignment horizontal="right" vertical="top" wrapText="1"/>
    </xf>
    <xf numFmtId="1" fontId="7" fillId="0" borderId="0" xfId="0" applyNumberFormat="1" applyFont="1"/>
    <xf numFmtId="49" fontId="58" fillId="0" borderId="0" xfId="9" applyFont="1" applyBorder="1" applyProtection="1">
      <alignment horizontal="left" vertical="center"/>
    </xf>
    <xf numFmtId="3" fontId="59" fillId="0" borderId="0" xfId="10" quotePrefix="1" applyNumberFormat="1" applyFont="1" applyBorder="1" applyProtection="1">
      <alignment vertical="center"/>
    </xf>
    <xf numFmtId="4" fontId="59" fillId="0" borderId="0" xfId="10" quotePrefix="1" applyNumberFormat="1" applyFont="1" applyBorder="1" applyProtection="1">
      <alignment vertical="center"/>
    </xf>
    <xf numFmtId="0" fontId="13" fillId="10" borderId="3" xfId="8" applyNumberFormat="1" applyFill="1" applyAlignment="1">
      <alignment horizontal="right" vertical="top" wrapText="1"/>
    </xf>
    <xf numFmtId="0" fontId="28" fillId="0" borderId="0" xfId="11" applyFont="1" applyProtection="1">
      <alignment vertical="center"/>
    </xf>
    <xf numFmtId="0" fontId="60" fillId="0" borderId="0" xfId="12" applyFont="1" applyProtection="1">
      <alignment horizontal="left" vertical="top"/>
    </xf>
    <xf numFmtId="0" fontId="13" fillId="0" borderId="0" xfId="4" applyFont="1" applyFill="1" applyBorder="1" applyAlignment="1" applyProtection="1">
      <alignment horizontal="left" vertical="center" wrapText="1"/>
    </xf>
    <xf numFmtId="0" fontId="13" fillId="0" borderId="0" xfId="4" applyFont="1" applyFill="1" applyBorder="1" applyAlignment="1" applyProtection="1">
      <alignment horizontal="right" vertical="center" wrapText="1"/>
    </xf>
    <xf numFmtId="0" fontId="18" fillId="0" borderId="0" xfId="13" applyFont="1" applyFill="1" applyBorder="1" applyProtection="1">
      <alignment vertical="top"/>
    </xf>
    <xf numFmtId="49" fontId="31" fillId="0" borderId="0" xfId="3" applyNumberFormat="1" applyFont="1" applyFill="1" applyBorder="1" applyAlignment="1" applyProtection="1">
      <alignment horizontal="left" vertical="center"/>
    </xf>
    <xf numFmtId="3" fontId="31" fillId="0" borderId="0" xfId="3" quotePrefix="1" applyNumberFormat="1" applyFont="1" applyFill="1" applyBorder="1" applyAlignment="1" applyProtection="1">
      <alignment vertical="center"/>
    </xf>
    <xf numFmtId="1" fontId="7" fillId="0" borderId="0" xfId="0" applyNumberFormat="1" applyFont="1" applyAlignment="1">
      <alignment horizontal="right" vertical="top"/>
    </xf>
    <xf numFmtId="168" fontId="13" fillId="0" borderId="0" xfId="0" applyNumberFormat="1" applyFont="1" applyAlignment="1">
      <alignment horizontal="right"/>
    </xf>
    <xf numFmtId="168" fontId="13" fillId="0" borderId="0" xfId="0" applyNumberFormat="1" applyFont="1" applyAlignment="1">
      <alignment horizontal="right" vertical="top"/>
    </xf>
    <xf numFmtId="3" fontId="13" fillId="0" borderId="3" xfId="8" applyNumberFormat="1" applyAlignment="1">
      <alignment horizontal="right" vertical="top" wrapText="1"/>
    </xf>
    <xf numFmtId="0" fontId="64" fillId="5" borderId="0" xfId="16" applyFont="1" applyFill="1" applyAlignment="1">
      <alignment vertical="center"/>
    </xf>
    <xf numFmtId="0" fontId="65" fillId="5" borderId="0" xfId="16" applyFont="1" applyFill="1" applyAlignment="1">
      <alignment vertical="center"/>
    </xf>
    <xf numFmtId="0" fontId="65" fillId="5" borderId="0" xfId="17" applyFont="1" applyFill="1" applyAlignment="1">
      <alignment vertical="center"/>
    </xf>
    <xf numFmtId="0" fontId="8" fillId="4" borderId="0" xfId="18" applyFont="1" applyFill="1" applyBorder="1" applyAlignment="1">
      <alignment horizontal="right" vertical="center"/>
    </xf>
    <xf numFmtId="0" fontId="8" fillId="0" borderId="0" xfId="7" applyFont="1" applyBorder="1" applyAlignment="1">
      <alignment horizontal="right" vertical="center"/>
    </xf>
    <xf numFmtId="0" fontId="66" fillId="5" borderId="0" xfId="16" applyFont="1" applyFill="1" applyAlignment="1">
      <alignment vertical="center"/>
    </xf>
    <xf numFmtId="0" fontId="65" fillId="0" borderId="0" xfId="17" applyFont="1" applyAlignment="1">
      <alignment vertical="center"/>
    </xf>
    <xf numFmtId="0" fontId="65" fillId="5" borderId="0" xfId="16" applyFont="1" applyFill="1" applyAlignment="1">
      <alignment horizontal="right" vertical="center"/>
    </xf>
    <xf numFmtId="0" fontId="66" fillId="5" borderId="0" xfId="17" applyFont="1" applyFill="1" applyAlignment="1">
      <alignment vertical="center"/>
    </xf>
    <xf numFmtId="0" fontId="13" fillId="5" borderId="0" xfId="17" applyFont="1" applyFill="1" applyAlignment="1">
      <alignment horizontal="right"/>
    </xf>
    <xf numFmtId="0" fontId="67" fillId="5" borderId="0" xfId="19" applyFont="1" applyFill="1" applyAlignment="1">
      <alignment horizontal="right" vertical="center" wrapText="1"/>
    </xf>
    <xf numFmtId="0" fontId="8" fillId="4" borderId="0" xfId="18" applyFont="1" applyFill="1" applyBorder="1">
      <alignment horizontal="right"/>
    </xf>
    <xf numFmtId="165" fontId="13" fillId="0" borderId="0" xfId="8" applyNumberFormat="1" applyBorder="1">
      <alignment horizontal="left" vertical="top" wrapText="1"/>
    </xf>
    <xf numFmtId="0" fontId="4" fillId="0" borderId="0" xfId="0" applyFont="1"/>
    <xf numFmtId="3" fontId="0" fillId="0" borderId="0" xfId="0" applyNumberFormat="1"/>
    <xf numFmtId="3" fontId="4" fillId="0" borderId="0" xfId="0" applyNumberFormat="1" applyFont="1"/>
    <xf numFmtId="0" fontId="38" fillId="5" borderId="0" xfId="0" applyFont="1" applyFill="1"/>
    <xf numFmtId="0" fontId="7" fillId="5" borderId="0" xfId="0" applyFont="1" applyFill="1"/>
    <xf numFmtId="165" fontId="13" fillId="6" borderId="3" xfId="8" applyFill="1">
      <alignment horizontal="left" vertical="top" wrapText="1"/>
    </xf>
    <xf numFmtId="0" fontId="8" fillId="0" borderId="0" xfId="6" applyFont="1" applyFill="1" applyBorder="1" applyAlignment="1">
      <alignment horizontal="center" vertical="center"/>
    </xf>
    <xf numFmtId="3" fontId="13" fillId="8" borderId="3" xfId="8" applyNumberFormat="1" applyFill="1" applyAlignment="1">
      <alignment horizontal="right" vertical="top" wrapText="1"/>
    </xf>
    <xf numFmtId="0" fontId="14" fillId="0" borderId="3" xfId="8" applyNumberFormat="1" applyFont="1" applyAlignment="1">
      <alignment horizontal="right" vertical="center" wrapText="1"/>
    </xf>
    <xf numFmtId="170" fontId="13" fillId="5" borderId="3" xfId="8" applyNumberFormat="1" applyFill="1" applyAlignment="1">
      <alignment horizontal="right" vertical="center" wrapText="1"/>
    </xf>
    <xf numFmtId="0" fontId="25" fillId="4" borderId="0" xfId="7" applyFont="1" applyFill="1" applyBorder="1" applyAlignment="1" applyProtection="1">
      <alignment horizontal="left" vertical="center" wrapText="1"/>
      <protection hidden="1"/>
    </xf>
    <xf numFmtId="0" fontId="25" fillId="4" borderId="0" xfId="7" applyFont="1" applyFill="1" applyBorder="1" applyAlignment="1" applyProtection="1">
      <alignment horizontal="right" vertical="center"/>
      <protection hidden="1"/>
    </xf>
    <xf numFmtId="0" fontId="25" fillId="4" borderId="0" xfId="18" applyFont="1" applyFill="1" applyBorder="1" applyAlignment="1" applyProtection="1">
      <alignment horizontal="right" vertical="center"/>
      <protection hidden="1"/>
    </xf>
    <xf numFmtId="0" fontId="7" fillId="0" borderId="0" xfId="0" applyFont="1" applyProtection="1">
      <protection hidden="1"/>
    </xf>
    <xf numFmtId="0" fontId="13" fillId="0" borderId="3" xfId="8" applyNumberFormat="1" applyAlignment="1" applyProtection="1">
      <alignment horizontal="left" vertical="center" wrapText="1"/>
      <protection hidden="1"/>
    </xf>
    <xf numFmtId="168" fontId="13" fillId="8" borderId="3" xfId="8" applyNumberFormat="1" applyFill="1" applyAlignment="1" applyProtection="1">
      <alignment horizontal="right" vertical="center" wrapText="1"/>
      <protection hidden="1"/>
    </xf>
    <xf numFmtId="0" fontId="10" fillId="0" borderId="3" xfId="8" applyNumberFormat="1" applyFont="1" applyAlignment="1" applyProtection="1">
      <alignment horizontal="left" vertical="center" wrapText="1"/>
      <protection hidden="1"/>
    </xf>
    <xf numFmtId="0" fontId="31" fillId="0" borderId="12" xfId="0" applyFont="1" applyBorder="1" applyProtection="1">
      <protection hidden="1"/>
    </xf>
    <xf numFmtId="0" fontId="0" fillId="0" borderId="0" xfId="0" applyProtection="1">
      <protection hidden="1"/>
    </xf>
    <xf numFmtId="0" fontId="37" fillId="4" borderId="0" xfId="0" applyFont="1" applyFill="1" applyAlignment="1" applyProtection="1">
      <alignment horizontal="right" vertical="top"/>
      <protection hidden="1"/>
    </xf>
    <xf numFmtId="0" fontId="13" fillId="0" borderId="3" xfId="8" applyNumberFormat="1" applyProtection="1">
      <alignment horizontal="left" vertical="top" wrapText="1"/>
      <protection hidden="1"/>
    </xf>
    <xf numFmtId="0" fontId="10" fillId="0" borderId="0" xfId="0" applyFont="1" applyProtection="1">
      <protection hidden="1"/>
    </xf>
    <xf numFmtId="9" fontId="13" fillId="0" borderId="3" xfId="8" applyNumberFormat="1" applyAlignment="1" applyProtection="1">
      <alignment horizontal="right" vertical="top" wrapText="1"/>
      <protection hidden="1"/>
    </xf>
    <xf numFmtId="9" fontId="7" fillId="0" borderId="0" xfId="0" applyNumberFormat="1" applyFont="1" applyProtection="1">
      <protection hidden="1"/>
    </xf>
    <xf numFmtId="9" fontId="13" fillId="10" borderId="3" xfId="8" applyNumberFormat="1" applyFill="1" applyAlignment="1" applyProtection="1">
      <alignment horizontal="right" vertical="center" wrapText="1"/>
      <protection hidden="1"/>
    </xf>
    <xf numFmtId="9" fontId="13" fillId="0" borderId="3" xfId="8" applyNumberFormat="1" applyAlignment="1" applyProtection="1">
      <alignment horizontal="right" vertical="center" wrapText="1"/>
      <protection hidden="1"/>
    </xf>
    <xf numFmtId="9" fontId="13" fillId="5" borderId="3" xfId="8" applyNumberFormat="1" applyFill="1" applyAlignment="1" applyProtection="1">
      <alignment horizontal="right" vertical="center" wrapText="1"/>
      <protection hidden="1"/>
    </xf>
    <xf numFmtId="0" fontId="13" fillId="0" borderId="3" xfId="8" quotePrefix="1" applyNumberFormat="1" applyAlignment="1" applyProtection="1">
      <alignment horizontal="left" vertical="center" wrapText="1"/>
      <protection hidden="1"/>
    </xf>
    <xf numFmtId="0" fontId="8" fillId="4" borderId="0" xfId="0" applyFont="1" applyFill="1" applyProtection="1">
      <protection hidden="1"/>
    </xf>
    <xf numFmtId="166" fontId="13" fillId="5" borderId="3" xfId="8" applyNumberFormat="1" applyFill="1" applyAlignment="1" applyProtection="1">
      <alignment horizontal="right" vertical="center" wrapText="1"/>
      <protection hidden="1"/>
    </xf>
    <xf numFmtId="0" fontId="13" fillId="0" borderId="3" xfId="8" applyNumberFormat="1" applyAlignment="1" applyProtection="1">
      <alignment horizontal="right" vertical="center" wrapText="1"/>
      <protection hidden="1"/>
    </xf>
    <xf numFmtId="166" fontId="14" fillId="5" borderId="3" xfId="8" applyNumberFormat="1" applyFont="1" applyFill="1" applyAlignment="1" applyProtection="1">
      <alignment horizontal="right" vertical="center" wrapText="1"/>
      <protection hidden="1"/>
    </xf>
    <xf numFmtId="0" fontId="26" fillId="0" borderId="3" xfId="8" applyNumberFormat="1" applyFont="1" applyAlignment="1" applyProtection="1">
      <alignment horizontal="left" vertical="center" wrapText="1"/>
      <protection hidden="1"/>
    </xf>
    <xf numFmtId="9" fontId="26" fillId="10" borderId="3" xfId="8" applyNumberFormat="1" applyFont="1" applyFill="1" applyAlignment="1" applyProtection="1">
      <alignment horizontal="right" vertical="center" wrapText="1"/>
      <protection hidden="1"/>
    </xf>
    <xf numFmtId="0" fontId="25" fillId="4" borderId="0" xfId="7" applyFont="1" applyFill="1" applyBorder="1" applyAlignment="1" applyProtection="1">
      <alignment horizontal="right"/>
      <protection hidden="1"/>
    </xf>
    <xf numFmtId="0" fontId="8" fillId="4" borderId="0" xfId="0" applyFont="1" applyFill="1" applyAlignment="1" applyProtection="1">
      <alignment horizontal="right"/>
      <protection hidden="1"/>
    </xf>
    <xf numFmtId="169" fontId="13" fillId="10" borderId="3" xfId="8" applyNumberFormat="1" applyFill="1" applyAlignment="1" applyProtection="1">
      <alignment horizontal="right" vertical="center" wrapText="1"/>
      <protection hidden="1"/>
    </xf>
    <xf numFmtId="168" fontId="13" fillId="0" borderId="3" xfId="8" applyNumberFormat="1" applyAlignment="1" applyProtection="1">
      <alignment horizontal="right" vertical="center" wrapText="1"/>
      <protection hidden="1"/>
    </xf>
    <xf numFmtId="0" fontId="54" fillId="11" borderId="0" xfId="0" applyFont="1" applyFill="1" applyAlignment="1" applyProtection="1">
      <alignment horizontal="left"/>
      <protection hidden="1"/>
    </xf>
    <xf numFmtId="0" fontId="54" fillId="11" borderId="0" xfId="0" applyFont="1" applyFill="1" applyAlignment="1" applyProtection="1">
      <alignment horizontal="center"/>
      <protection hidden="1"/>
    </xf>
    <xf numFmtId="0" fontId="13" fillId="17" borderId="0" xfId="0" applyFont="1" applyFill="1" applyAlignment="1" applyProtection="1">
      <alignment horizontal="center"/>
      <protection hidden="1"/>
    </xf>
    <xf numFmtId="0" fontId="54" fillId="18" borderId="0" xfId="0" applyFont="1" applyFill="1" applyAlignment="1" applyProtection="1">
      <alignment horizontal="center"/>
      <protection hidden="1"/>
    </xf>
    <xf numFmtId="0" fontId="13" fillId="12" borderId="5" xfId="0" applyFont="1" applyFill="1" applyBorder="1" applyAlignment="1" applyProtection="1">
      <alignment wrapText="1"/>
      <protection hidden="1"/>
    </xf>
    <xf numFmtId="3" fontId="32" fillId="20" borderId="0" xfId="0" applyNumberFormat="1" applyFont="1" applyFill="1" applyAlignment="1" applyProtection="1">
      <alignment horizontal="center"/>
      <protection hidden="1"/>
    </xf>
    <xf numFmtId="0" fontId="32" fillId="20" borderId="0" xfId="0" applyFont="1" applyFill="1" applyAlignment="1" applyProtection="1">
      <alignment horizontal="center"/>
      <protection hidden="1"/>
    </xf>
    <xf numFmtId="9" fontId="32" fillId="20" borderId="0" xfId="0" applyNumberFormat="1" applyFont="1" applyFill="1" applyAlignment="1" applyProtection="1">
      <alignment horizontal="center"/>
      <protection hidden="1"/>
    </xf>
    <xf numFmtId="0" fontId="7" fillId="5" borderId="0" xfId="0" applyFont="1" applyFill="1" applyProtection="1">
      <protection hidden="1"/>
    </xf>
    <xf numFmtId="0" fontId="0" fillId="5" borderId="0" xfId="0" applyFill="1" applyProtection="1">
      <protection hidden="1"/>
    </xf>
    <xf numFmtId="0" fontId="68" fillId="0" borderId="0" xfId="0" applyFont="1" applyProtection="1">
      <protection hidden="1"/>
    </xf>
    <xf numFmtId="0" fontId="54" fillId="13" borderId="0" xfId="0" applyFont="1" applyFill="1" applyAlignment="1" applyProtection="1">
      <alignment horizontal="center"/>
      <protection hidden="1"/>
    </xf>
    <xf numFmtId="0" fontId="10" fillId="0" borderId="0" xfId="0" applyFont="1" applyAlignment="1" applyProtection="1">
      <alignment wrapText="1"/>
      <protection hidden="1"/>
    </xf>
    <xf numFmtId="0" fontId="54" fillId="11" borderId="0" xfId="0" applyFont="1" applyFill="1" applyProtection="1">
      <protection hidden="1"/>
    </xf>
    <xf numFmtId="0" fontId="54" fillId="11" borderId="0" xfId="0" applyFont="1" applyFill="1" applyAlignment="1" applyProtection="1">
      <alignment horizontal="right"/>
      <protection hidden="1"/>
    </xf>
    <xf numFmtId="9" fontId="13" fillId="0" borderId="19" xfId="0" applyNumberFormat="1" applyFont="1" applyBorder="1" applyAlignment="1" applyProtection="1">
      <alignment horizontal="right"/>
      <protection hidden="1"/>
    </xf>
    <xf numFmtId="9" fontId="13" fillId="12" borderId="19" xfId="0" applyNumberFormat="1" applyFont="1" applyFill="1" applyBorder="1" applyAlignment="1" applyProtection="1">
      <alignment horizontal="right"/>
      <protection hidden="1"/>
    </xf>
    <xf numFmtId="9" fontId="13" fillId="12" borderId="5" xfId="0" applyNumberFormat="1" applyFont="1" applyFill="1" applyBorder="1" applyAlignment="1" applyProtection="1">
      <alignment horizontal="right" wrapText="1"/>
      <protection hidden="1"/>
    </xf>
    <xf numFmtId="9" fontId="13" fillId="0" borderId="7" xfId="0" applyNumberFormat="1" applyFont="1" applyBorder="1" applyAlignment="1" applyProtection="1">
      <alignment horizontal="right"/>
      <protection hidden="1"/>
    </xf>
    <xf numFmtId="9" fontId="13" fillId="12" borderId="7" xfId="0" applyNumberFormat="1" applyFont="1" applyFill="1" applyBorder="1" applyAlignment="1" applyProtection="1">
      <alignment horizontal="right"/>
      <protection hidden="1"/>
    </xf>
    <xf numFmtId="9" fontId="13" fillId="12" borderId="7" xfId="0" applyNumberFormat="1" applyFont="1" applyFill="1" applyBorder="1" applyAlignment="1" applyProtection="1">
      <alignment horizontal="right" wrapText="1"/>
      <protection hidden="1"/>
    </xf>
    <xf numFmtId="0" fontId="13" fillId="12" borderId="0" xfId="0" applyFont="1" applyFill="1" applyAlignment="1" applyProtection="1">
      <alignment wrapText="1"/>
      <protection hidden="1"/>
    </xf>
    <xf numFmtId="9" fontId="13" fillId="0" borderId="0" xfId="0" applyNumberFormat="1" applyFont="1" applyAlignment="1" applyProtection="1">
      <alignment horizontal="center"/>
      <protection hidden="1"/>
    </xf>
    <xf numFmtId="9" fontId="13" fillId="12" borderId="0" xfId="0" applyNumberFormat="1" applyFont="1" applyFill="1" applyAlignment="1" applyProtection="1">
      <alignment horizontal="center"/>
      <protection hidden="1"/>
    </xf>
    <xf numFmtId="9" fontId="13" fillId="12" borderId="0" xfId="0" applyNumberFormat="1" applyFont="1" applyFill="1" applyAlignment="1" applyProtection="1">
      <alignment horizontal="center" wrapText="1"/>
      <protection hidden="1"/>
    </xf>
    <xf numFmtId="0" fontId="13" fillId="0" borderId="0" xfId="0" applyFont="1" applyProtection="1">
      <protection hidden="1"/>
    </xf>
    <xf numFmtId="0" fontId="13" fillId="0" borderId="5" xfId="0" applyFont="1" applyBorder="1" applyAlignment="1" applyProtection="1">
      <alignment wrapText="1"/>
      <protection hidden="1"/>
    </xf>
    <xf numFmtId="9" fontId="13" fillId="0" borderId="5" xfId="0" applyNumberFormat="1" applyFont="1" applyBorder="1" applyAlignment="1" applyProtection="1">
      <alignment horizontal="right" wrapText="1"/>
      <protection hidden="1"/>
    </xf>
    <xf numFmtId="0" fontId="13" fillId="0" borderId="5" xfId="0" applyFont="1" applyBorder="1" applyAlignment="1" applyProtection="1">
      <alignment horizontal="right" wrapText="1"/>
      <protection hidden="1"/>
    </xf>
    <xf numFmtId="9" fontId="10" fillId="0" borderId="0" xfId="0" applyNumberFormat="1" applyFont="1" applyAlignment="1" applyProtection="1">
      <alignment horizontal="right"/>
      <protection hidden="1"/>
    </xf>
    <xf numFmtId="9" fontId="10" fillId="0" borderId="7" xfId="0" applyNumberFormat="1" applyFont="1" applyBorder="1" applyAlignment="1" applyProtection="1">
      <alignment horizontal="right"/>
      <protection hidden="1"/>
    </xf>
    <xf numFmtId="0" fontId="13" fillId="12" borderId="0" xfId="0" applyFont="1" applyFill="1" applyProtection="1">
      <protection hidden="1"/>
    </xf>
    <xf numFmtId="0" fontId="30" fillId="16" borderId="22" xfId="0" applyFont="1" applyFill="1" applyBorder="1" applyAlignment="1" applyProtection="1">
      <alignment horizontal="center"/>
      <protection hidden="1"/>
    </xf>
    <xf numFmtId="0" fontId="30" fillId="14" borderId="23" xfId="0" applyFont="1" applyFill="1" applyBorder="1" applyAlignment="1" applyProtection="1">
      <alignment horizontal="center"/>
      <protection hidden="1"/>
    </xf>
    <xf numFmtId="0" fontId="30" fillId="14" borderId="22" xfId="0" applyFont="1" applyFill="1" applyBorder="1" applyAlignment="1" applyProtection="1">
      <alignment horizontal="center"/>
      <protection hidden="1"/>
    </xf>
    <xf numFmtId="0" fontId="30" fillId="16" borderId="23" xfId="0" applyFont="1" applyFill="1" applyBorder="1" applyAlignment="1" applyProtection="1">
      <alignment horizontal="center"/>
      <protection hidden="1"/>
    </xf>
    <xf numFmtId="0" fontId="13" fillId="0" borderId="21" xfId="0" applyFont="1" applyBorder="1" applyAlignment="1" applyProtection="1">
      <alignment wrapText="1"/>
      <protection hidden="1"/>
    </xf>
    <xf numFmtId="0" fontId="13" fillId="0" borderId="20" xfId="0" applyFont="1" applyBorder="1" applyAlignment="1" applyProtection="1">
      <alignment wrapText="1"/>
      <protection hidden="1"/>
    </xf>
    <xf numFmtId="0" fontId="13" fillId="0" borderId="19" xfId="0" applyFont="1" applyBorder="1" applyAlignment="1" applyProtection="1">
      <alignment wrapText="1"/>
      <protection hidden="1"/>
    </xf>
    <xf numFmtId="9" fontId="13" fillId="0" borderId="19" xfId="0" applyNumberFormat="1" applyFont="1" applyBorder="1" applyAlignment="1" applyProtection="1">
      <alignment horizontal="right" wrapText="1"/>
      <protection hidden="1"/>
    </xf>
    <xf numFmtId="0" fontId="13" fillId="0" borderId="19" xfId="0" applyFont="1" applyBorder="1" applyAlignment="1" applyProtection="1">
      <alignment horizontal="right" wrapText="1"/>
      <protection hidden="1"/>
    </xf>
    <xf numFmtId="0" fontId="13" fillId="0" borderId="24" xfId="0" applyFont="1" applyBorder="1" applyAlignment="1" applyProtection="1">
      <alignment wrapText="1"/>
      <protection hidden="1"/>
    </xf>
    <xf numFmtId="9" fontId="32" fillId="0" borderId="12" xfId="0" applyNumberFormat="1" applyFont="1" applyBorder="1" applyAlignment="1" applyProtection="1">
      <alignment horizontal="right"/>
      <protection hidden="1"/>
    </xf>
    <xf numFmtId="0" fontId="13" fillId="0" borderId="19" xfId="0" applyFont="1" applyBorder="1" applyProtection="1">
      <protection hidden="1"/>
    </xf>
    <xf numFmtId="0" fontId="13" fillId="0" borderId="25" xfId="0" applyFont="1" applyBorder="1" applyAlignment="1" applyProtection="1">
      <alignment wrapText="1"/>
      <protection hidden="1"/>
    </xf>
    <xf numFmtId="2" fontId="13" fillId="5" borderId="3" xfId="8" applyNumberFormat="1" applyFill="1" applyAlignment="1" applyProtection="1">
      <alignment horizontal="right" vertical="center" wrapText="1"/>
      <protection hidden="1"/>
    </xf>
    <xf numFmtId="2" fontId="13" fillId="0" borderId="3" xfId="8" applyNumberFormat="1" applyAlignment="1" applyProtection="1">
      <alignment horizontal="right" vertical="center" wrapText="1"/>
      <protection hidden="1"/>
    </xf>
    <xf numFmtId="1" fontId="13" fillId="5" borderId="3" xfId="8" applyNumberFormat="1" applyFill="1" applyAlignment="1" applyProtection="1">
      <alignment horizontal="right" vertical="center" wrapText="1"/>
      <protection hidden="1"/>
    </xf>
    <xf numFmtId="1" fontId="13" fillId="0" borderId="3" xfId="8" applyNumberFormat="1" applyAlignment="1" applyProtection="1">
      <alignment horizontal="right" vertical="center" wrapText="1"/>
      <protection hidden="1"/>
    </xf>
    <xf numFmtId="0" fontId="37" fillId="4" borderId="0" xfId="0" applyFont="1" applyFill="1" applyProtection="1">
      <protection hidden="1"/>
    </xf>
    <xf numFmtId="172" fontId="13" fillId="5" borderId="3" xfId="8" applyNumberFormat="1" applyFill="1" applyAlignment="1" applyProtection="1">
      <alignment horizontal="right" vertical="top" wrapText="1"/>
      <protection hidden="1"/>
    </xf>
    <xf numFmtId="172" fontId="13" fillId="0" borderId="3" xfId="8" applyNumberFormat="1" applyAlignment="1" applyProtection="1">
      <alignment horizontal="right" vertical="top" wrapText="1"/>
      <protection hidden="1"/>
    </xf>
    <xf numFmtId="169" fontId="0" fillId="0" borderId="0" xfId="0" applyNumberFormat="1" applyProtection="1">
      <protection hidden="1"/>
    </xf>
    <xf numFmtId="171" fontId="13" fillId="5" borderId="3" xfId="8" applyNumberFormat="1" applyFill="1" applyAlignment="1" applyProtection="1">
      <alignment horizontal="right" vertical="top" wrapText="1"/>
      <protection hidden="1"/>
    </xf>
    <xf numFmtId="171" fontId="7" fillId="0" borderId="0" xfId="1" applyNumberFormat="1" applyFont="1" applyBorder="1" applyProtection="1">
      <protection hidden="1"/>
    </xf>
    <xf numFmtId="170" fontId="13" fillId="5" borderId="3" xfId="1" applyNumberFormat="1" applyFont="1" applyFill="1" applyBorder="1" applyAlignment="1" applyProtection="1">
      <alignment horizontal="right" vertical="top" wrapText="1"/>
      <protection hidden="1"/>
    </xf>
    <xf numFmtId="43" fontId="13" fillId="5" borderId="3" xfId="1" applyFont="1" applyFill="1" applyBorder="1" applyAlignment="1" applyProtection="1">
      <alignment horizontal="right" vertical="top" wrapText="1"/>
      <protection hidden="1"/>
    </xf>
    <xf numFmtId="0" fontId="13" fillId="5" borderId="3" xfId="8" applyNumberFormat="1" applyFill="1" applyAlignment="1" applyProtection="1">
      <alignment horizontal="right" vertical="top" wrapText="1"/>
      <protection hidden="1"/>
    </xf>
    <xf numFmtId="0" fontId="54" fillId="4" borderId="0" xfId="0" applyFont="1" applyFill="1" applyProtection="1">
      <protection hidden="1"/>
    </xf>
    <xf numFmtId="0" fontId="8" fillId="4" borderId="16" xfId="0" applyFont="1" applyFill="1" applyBorder="1" applyProtection="1">
      <protection hidden="1"/>
    </xf>
    <xf numFmtId="0" fontId="7" fillId="7" borderId="0" xfId="0" applyFont="1" applyFill="1" applyAlignment="1" applyProtection="1">
      <alignment horizontal="left"/>
      <protection hidden="1"/>
    </xf>
    <xf numFmtId="0" fontId="7" fillId="7" borderId="16" xfId="0" applyFont="1" applyFill="1" applyBorder="1" applyAlignment="1" applyProtection="1">
      <alignment horizontal="left"/>
      <protection hidden="1"/>
    </xf>
    <xf numFmtId="0" fontId="48" fillId="0" borderId="0" xfId="0" applyFont="1" applyProtection="1">
      <protection hidden="1"/>
    </xf>
    <xf numFmtId="0" fontId="10" fillId="0" borderId="3" xfId="8" applyNumberFormat="1" applyFont="1" applyAlignment="1" applyProtection="1">
      <alignment horizontal="right" vertical="top" wrapText="1"/>
      <protection hidden="1"/>
    </xf>
    <xf numFmtId="0" fontId="10" fillId="0" borderId="17" xfId="8" applyNumberFormat="1" applyFont="1" applyBorder="1" applyAlignment="1" applyProtection="1">
      <alignment horizontal="right" vertical="top" wrapText="1"/>
      <protection hidden="1"/>
    </xf>
    <xf numFmtId="6" fontId="10" fillId="0" borderId="3" xfId="8" applyNumberFormat="1" applyFont="1" applyAlignment="1" applyProtection="1">
      <alignment horizontal="right" vertical="top" wrapText="1"/>
      <protection hidden="1"/>
    </xf>
    <xf numFmtId="0" fontId="10" fillId="0" borderId="28" xfId="8" applyNumberFormat="1" applyFont="1" applyBorder="1" applyAlignment="1" applyProtection="1">
      <alignment horizontal="right" vertical="top" wrapText="1"/>
      <protection hidden="1"/>
    </xf>
    <xf numFmtId="0" fontId="7" fillId="0" borderId="0" xfId="0" applyFont="1" applyAlignment="1" applyProtection="1">
      <alignment horizontal="right"/>
      <protection hidden="1"/>
    </xf>
    <xf numFmtId="6" fontId="7" fillId="0" borderId="0" xfId="0" applyNumberFormat="1" applyFont="1" applyProtection="1">
      <protection hidden="1"/>
    </xf>
    <xf numFmtId="0" fontId="69" fillId="0" borderId="0" xfId="0" applyFont="1" applyProtection="1">
      <protection hidden="1"/>
    </xf>
    <xf numFmtId="0" fontId="70" fillId="0" borderId="0" xfId="0" applyFont="1" applyProtection="1">
      <protection hidden="1"/>
    </xf>
    <xf numFmtId="9" fontId="13" fillId="0" borderId="19" xfId="0" applyNumberFormat="1" applyFont="1" applyBorder="1" applyAlignment="1" applyProtection="1">
      <alignment wrapText="1"/>
      <protection hidden="1"/>
    </xf>
    <xf numFmtId="0" fontId="72" fillId="0" borderId="0" xfId="0" applyFont="1" applyProtection="1">
      <protection hidden="1"/>
    </xf>
    <xf numFmtId="0" fontId="37" fillId="4" borderId="0" xfId="0" applyFont="1" applyFill="1" applyAlignment="1" applyProtection="1">
      <alignment vertical="top"/>
      <protection hidden="1"/>
    </xf>
    <xf numFmtId="0" fontId="8" fillId="4" borderId="0" xfId="7" applyFont="1" applyFill="1" applyBorder="1" applyAlignment="1" applyProtection="1">
      <alignment horizontal="right" vertical="center"/>
      <protection hidden="1"/>
    </xf>
    <xf numFmtId="0" fontId="8" fillId="4" borderId="0" xfId="18" applyFont="1" applyFill="1" applyBorder="1" applyAlignment="1" applyProtection="1">
      <alignment horizontal="right" vertical="center"/>
      <protection hidden="1"/>
    </xf>
    <xf numFmtId="0" fontId="13" fillId="0" borderId="0" xfId="0" applyFont="1" applyAlignment="1" applyProtection="1">
      <alignment horizontal="left" vertical="top"/>
      <protection hidden="1"/>
    </xf>
    <xf numFmtId="0" fontId="8" fillId="4" borderId="0" xfId="7" applyFont="1" applyFill="1" applyBorder="1" applyAlignment="1" applyProtection="1">
      <alignment horizontal="left" vertical="center"/>
      <protection hidden="1"/>
    </xf>
    <xf numFmtId="0" fontId="13" fillId="5" borderId="0" xfId="7" applyFont="1" applyFill="1" applyBorder="1" applyAlignment="1" applyProtection="1">
      <alignment horizontal="left" vertical="center"/>
      <protection hidden="1"/>
    </xf>
    <xf numFmtId="3" fontId="13" fillId="5" borderId="5" xfId="15" applyNumberFormat="1" applyFont="1" applyFill="1" applyBorder="1" applyAlignment="1" applyProtection="1">
      <alignment horizontal="right" vertical="center" wrapText="1"/>
      <protection hidden="1"/>
    </xf>
    <xf numFmtId="0" fontId="13" fillId="5" borderId="5" xfId="15" applyFont="1" applyFill="1" applyBorder="1" applyAlignment="1" applyProtection="1">
      <alignment horizontal="right" vertical="center" wrapText="1"/>
      <protection hidden="1"/>
    </xf>
    <xf numFmtId="9" fontId="13" fillId="0" borderId="0" xfId="2" applyFont="1" applyFill="1" applyBorder="1" applyAlignment="1" applyProtection="1">
      <alignment horizontal="right" vertical="center"/>
      <protection hidden="1"/>
    </xf>
    <xf numFmtId="9" fontId="13" fillId="5" borderId="0" xfId="2" applyFont="1" applyFill="1" applyBorder="1" applyAlignment="1" applyProtection="1">
      <alignment horizontal="right" vertical="center"/>
      <protection hidden="1"/>
    </xf>
    <xf numFmtId="9" fontId="13" fillId="5" borderId="0" xfId="19" applyNumberFormat="1" applyFont="1" applyFill="1" applyAlignment="1" applyProtection="1">
      <alignment horizontal="right" vertical="center"/>
      <protection hidden="1"/>
    </xf>
    <xf numFmtId="0" fontId="13" fillId="5" borderId="0" xfId="15" applyFont="1" applyFill="1" applyAlignment="1" applyProtection="1">
      <alignment horizontal="left" vertical="center" wrapText="1"/>
      <protection hidden="1"/>
    </xf>
    <xf numFmtId="0" fontId="8" fillId="0" borderId="0" xfId="6" applyFont="1" applyFill="1" applyAlignment="1">
      <alignment horizontal="center" vertical="center"/>
    </xf>
    <xf numFmtId="0" fontId="13" fillId="0" borderId="0" xfId="0" applyFont="1" applyAlignment="1">
      <alignment horizontal="right"/>
    </xf>
    <xf numFmtId="165" fontId="74" fillId="0" borderId="3" xfId="6" applyNumberFormat="1" applyFont="1" applyBorder="1" applyAlignment="1">
      <alignment horizontal="left" vertical="top" wrapText="1"/>
    </xf>
    <xf numFmtId="165" fontId="74" fillId="6" borderId="3" xfId="6" applyNumberFormat="1" applyFont="1" applyFill="1" applyBorder="1" applyAlignment="1">
      <alignment horizontal="left" vertical="top" wrapText="1"/>
    </xf>
    <xf numFmtId="167" fontId="13" fillId="0" borderId="3" xfId="1" applyNumberFormat="1" applyFont="1" applyFill="1" applyBorder="1" applyAlignment="1">
      <alignment horizontal="right" vertical="top" wrapText="1"/>
    </xf>
    <xf numFmtId="9" fontId="13" fillId="0" borderId="6" xfId="15" applyNumberFormat="1" applyFont="1" applyBorder="1" applyAlignment="1">
      <alignment horizontal="right" vertical="center" wrapText="1"/>
    </xf>
    <xf numFmtId="0" fontId="8" fillId="4" borderId="0" xfId="7" applyFont="1" applyFill="1" applyBorder="1" applyAlignment="1">
      <alignment horizontal="right"/>
    </xf>
    <xf numFmtId="170" fontId="13" fillId="0" borderId="3" xfId="8" applyNumberFormat="1" applyAlignment="1">
      <alignment horizontal="left" vertical="center" wrapText="1"/>
    </xf>
    <xf numFmtId="166" fontId="13" fillId="0" borderId="3" xfId="8" applyNumberFormat="1" applyAlignment="1" applyProtection="1">
      <alignment horizontal="right" vertical="center" wrapText="1"/>
      <protection hidden="1"/>
    </xf>
    <xf numFmtId="166" fontId="14" fillId="0" borderId="3" xfId="8" applyNumberFormat="1" applyFont="1" applyAlignment="1" applyProtection="1">
      <alignment horizontal="right" vertical="center" wrapText="1"/>
      <protection hidden="1"/>
    </xf>
    <xf numFmtId="43" fontId="13" fillId="0" borderId="3" xfId="1" applyFont="1" applyFill="1" applyBorder="1" applyAlignment="1" applyProtection="1">
      <alignment horizontal="right" vertical="top" wrapText="1"/>
      <protection hidden="1"/>
    </xf>
    <xf numFmtId="170" fontId="13" fillId="0" borderId="3" xfId="1" applyNumberFormat="1" applyFont="1" applyFill="1" applyBorder="1" applyAlignment="1" applyProtection="1">
      <alignment horizontal="right" vertical="top" wrapText="1"/>
      <protection hidden="1"/>
    </xf>
    <xf numFmtId="9" fontId="13" fillId="0" borderId="7" xfId="0" applyNumberFormat="1" applyFont="1" applyBorder="1" applyAlignment="1" applyProtection="1">
      <alignment horizontal="right" wrapText="1"/>
      <protection hidden="1"/>
    </xf>
    <xf numFmtId="3" fontId="13" fillId="0" borderId="5" xfId="15" applyNumberFormat="1" applyFont="1" applyBorder="1" applyAlignment="1" applyProtection="1">
      <alignment horizontal="right" vertical="center" wrapText="1"/>
      <protection hidden="1"/>
    </xf>
    <xf numFmtId="0" fontId="26" fillId="5" borderId="29" xfId="7" applyFont="1" applyFill="1" applyBorder="1" applyAlignment="1">
      <alignment horizontal="left" vertical="center"/>
    </xf>
    <xf numFmtId="0" fontId="13" fillId="5" borderId="29" xfId="7" applyFont="1" applyFill="1" applyBorder="1" applyAlignment="1">
      <alignment horizontal="left" vertical="center"/>
    </xf>
    <xf numFmtId="0" fontId="13" fillId="0" borderId="31" xfId="15" applyFont="1" applyBorder="1" applyAlignment="1">
      <alignment horizontal="right" vertical="center" wrapText="1"/>
    </xf>
    <xf numFmtId="169" fontId="13" fillId="5" borderId="29" xfId="2" applyNumberFormat="1" applyFont="1" applyFill="1" applyBorder="1" applyAlignment="1">
      <alignment horizontal="right" vertical="center" wrapText="1"/>
    </xf>
    <xf numFmtId="0" fontId="13" fillId="5" borderId="29" xfId="15" applyFont="1" applyFill="1" applyBorder="1" applyAlignment="1">
      <alignment horizontal="right" vertical="center" wrapText="1"/>
    </xf>
    <xf numFmtId="167" fontId="13" fillId="21" borderId="29" xfId="1" applyNumberFormat="1" applyFont="1" applyFill="1" applyBorder="1" applyAlignment="1">
      <alignment horizontal="right" vertical="center" wrapText="1"/>
    </xf>
    <xf numFmtId="167" fontId="13" fillId="0" borderId="29" xfId="1" applyNumberFormat="1" applyFont="1" applyFill="1" applyBorder="1" applyAlignment="1">
      <alignment horizontal="right" vertical="center" wrapText="1"/>
    </xf>
    <xf numFmtId="167" fontId="13" fillId="5" borderId="29" xfId="1" applyNumberFormat="1" applyFont="1" applyFill="1" applyBorder="1" applyAlignment="1">
      <alignment horizontal="right" vertical="center" wrapText="1"/>
    </xf>
    <xf numFmtId="0" fontId="13" fillId="12" borderId="29" xfId="0" applyFont="1" applyFill="1" applyBorder="1" applyAlignment="1" applyProtection="1">
      <alignment wrapText="1"/>
      <protection hidden="1"/>
    </xf>
    <xf numFmtId="2" fontId="13" fillId="0" borderId="29" xfId="19" applyNumberFormat="1" applyFont="1" applyBorder="1" applyAlignment="1" applyProtection="1">
      <alignment horizontal="right"/>
      <protection hidden="1"/>
    </xf>
    <xf numFmtId="2" fontId="13" fillId="5" borderId="29" xfId="19" applyNumberFormat="1" applyFont="1" applyFill="1" applyBorder="1" applyAlignment="1" applyProtection="1">
      <alignment horizontal="right"/>
      <protection hidden="1"/>
    </xf>
    <xf numFmtId="0" fontId="13" fillId="5" borderId="29" xfId="15" applyFont="1" applyFill="1" applyBorder="1" applyAlignment="1" applyProtection="1">
      <alignment horizontal="left" vertical="center" wrapText="1"/>
      <protection hidden="1"/>
    </xf>
    <xf numFmtId="9" fontId="13" fillId="0" borderId="29" xfId="2" applyFont="1" applyFill="1" applyBorder="1" applyAlignment="1" applyProtection="1">
      <alignment horizontal="right" vertical="center"/>
      <protection hidden="1"/>
    </xf>
    <xf numFmtId="9" fontId="13" fillId="5" borderId="29" xfId="2" applyFont="1" applyFill="1" applyBorder="1" applyAlignment="1" applyProtection="1">
      <alignment horizontal="right" vertical="center"/>
      <protection hidden="1"/>
    </xf>
    <xf numFmtId="9" fontId="13" fillId="5" borderId="29" xfId="19" applyNumberFormat="1" applyFont="1" applyFill="1" applyBorder="1" applyAlignment="1" applyProtection="1">
      <alignment horizontal="right" vertical="center"/>
      <protection hidden="1"/>
    </xf>
    <xf numFmtId="9" fontId="10" fillId="10" borderId="19" xfId="0" applyNumberFormat="1" applyFont="1" applyFill="1" applyBorder="1" applyAlignment="1" applyProtection="1">
      <alignment wrapText="1"/>
      <protection hidden="1"/>
    </xf>
    <xf numFmtId="0" fontId="13" fillId="10" borderId="7" xfId="0" applyFont="1" applyFill="1" applyBorder="1" applyAlignment="1" applyProtection="1">
      <alignment horizontal="right" wrapText="1"/>
      <protection hidden="1"/>
    </xf>
    <xf numFmtId="9" fontId="13" fillId="21" borderId="3" xfId="2" applyFont="1" applyFill="1" applyBorder="1" applyAlignment="1">
      <alignment horizontal="right" vertical="top" wrapText="1"/>
    </xf>
    <xf numFmtId="0" fontId="13" fillId="21" borderId="3" xfId="8" applyNumberFormat="1" applyFill="1" applyAlignment="1">
      <alignment horizontal="right" vertical="top" wrapText="1"/>
    </xf>
    <xf numFmtId="167" fontId="13" fillId="21" borderId="3" xfId="1" applyNumberFormat="1" applyFont="1" applyFill="1" applyBorder="1" applyAlignment="1">
      <alignment horizontal="right" vertical="top" wrapText="1"/>
    </xf>
    <xf numFmtId="0" fontId="13" fillId="21" borderId="3" xfId="8" applyNumberFormat="1" applyFill="1" applyAlignment="1" applyProtection="1">
      <alignment horizontal="right" vertical="center" wrapText="1"/>
      <protection hidden="1"/>
    </xf>
    <xf numFmtId="169" fontId="13" fillId="21" borderId="29" xfId="7" applyNumberFormat="1" applyFont="1" applyFill="1" applyBorder="1" applyAlignment="1">
      <alignment horizontal="right" vertical="center"/>
    </xf>
    <xf numFmtId="3" fontId="10" fillId="15" borderId="7" xfId="0" applyNumberFormat="1" applyFont="1" applyFill="1" applyBorder="1" applyAlignment="1">
      <alignment horizontal="center"/>
    </xf>
    <xf numFmtId="0" fontId="10" fillId="0" borderId="7" xfId="0" applyFont="1" applyBorder="1" applyAlignment="1">
      <alignment horizontal="center" wrapText="1"/>
    </xf>
    <xf numFmtId="9" fontId="10" fillId="0" borderId="7" xfId="0" applyNumberFormat="1" applyFont="1" applyBorder="1" applyAlignment="1">
      <alignment horizontal="center" vertical="center" wrapText="1"/>
    </xf>
    <xf numFmtId="9" fontId="13" fillId="15" borderId="19" xfId="0" applyNumberFormat="1" applyFont="1" applyFill="1" applyBorder="1"/>
    <xf numFmtId="9" fontId="13" fillId="15" borderId="7" xfId="0" applyNumberFormat="1" applyFont="1" applyFill="1" applyBorder="1"/>
    <xf numFmtId="9" fontId="10" fillId="0" borderId="19"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9" fontId="13" fillId="15" borderId="19" xfId="0" applyNumberFormat="1" applyFont="1" applyFill="1" applyBorder="1" applyAlignment="1">
      <alignment wrapText="1"/>
    </xf>
    <xf numFmtId="0" fontId="13" fillId="15" borderId="19" xfId="0" applyFont="1" applyFill="1" applyBorder="1" applyAlignment="1">
      <alignment horizontal="right" wrapText="1"/>
    </xf>
    <xf numFmtId="9" fontId="26" fillId="15" borderId="12" xfId="0" applyNumberFormat="1" applyFont="1" applyFill="1" applyBorder="1"/>
    <xf numFmtId="9" fontId="13" fillId="0" borderId="19" xfId="0" applyNumberFormat="1" applyFont="1" applyBorder="1" applyAlignment="1">
      <alignment horizontal="center" wrapText="1"/>
    </xf>
    <xf numFmtId="9" fontId="13" fillId="0" borderId="0" xfId="0" applyNumberFormat="1" applyFont="1" applyAlignment="1">
      <alignment horizontal="center" wrapText="1"/>
    </xf>
    <xf numFmtId="9" fontId="13" fillId="6" borderId="19" xfId="0" applyNumberFormat="1" applyFont="1" applyFill="1" applyBorder="1" applyAlignment="1" applyProtection="1">
      <alignment horizontal="right" wrapText="1"/>
      <protection hidden="1"/>
    </xf>
    <xf numFmtId="6" fontId="10" fillId="0" borderId="12" xfId="0" applyNumberFormat="1" applyFont="1" applyBorder="1" applyAlignment="1" applyProtection="1">
      <alignment horizontal="right"/>
      <protection hidden="1"/>
    </xf>
    <xf numFmtId="0" fontId="13" fillId="21" borderId="3" xfId="8" applyNumberFormat="1" applyFill="1" applyAlignment="1" applyProtection="1">
      <alignment vertical="top" wrapText="1"/>
      <protection hidden="1"/>
    </xf>
    <xf numFmtId="3" fontId="13" fillId="21" borderId="3" xfId="8" applyNumberFormat="1" applyFill="1" applyAlignment="1" applyProtection="1">
      <alignment vertical="top" wrapText="1"/>
      <protection hidden="1"/>
    </xf>
    <xf numFmtId="166" fontId="13" fillId="21" borderId="3" xfId="8" applyNumberFormat="1" applyFill="1" applyAlignment="1" applyProtection="1">
      <alignment vertical="top" wrapText="1"/>
      <protection hidden="1"/>
    </xf>
    <xf numFmtId="3" fontId="10" fillId="15" borderId="20" xfId="0" applyNumberFormat="1" applyFont="1" applyFill="1" applyBorder="1"/>
    <xf numFmtId="0" fontId="13" fillId="21" borderId="0" xfId="7" applyFont="1" applyFill="1" applyBorder="1" applyAlignment="1" applyProtection="1">
      <alignment horizontal="right" vertical="center"/>
      <protection hidden="1"/>
    </xf>
    <xf numFmtId="0" fontId="13" fillId="10" borderId="0" xfId="7" applyFont="1" applyFill="1" applyBorder="1" applyAlignment="1" applyProtection="1">
      <alignment horizontal="right" vertical="center"/>
      <protection hidden="1"/>
    </xf>
    <xf numFmtId="168" fontId="13" fillId="21" borderId="5" xfId="15" applyNumberFormat="1" applyFont="1" applyFill="1" applyBorder="1" applyAlignment="1">
      <alignment horizontal="right" vertical="center" wrapText="1"/>
    </xf>
    <xf numFmtId="0" fontId="13" fillId="12" borderId="12" xfId="0" applyFont="1" applyFill="1" applyBorder="1" applyAlignment="1" applyProtection="1">
      <alignment wrapText="1"/>
      <protection hidden="1"/>
    </xf>
    <xf numFmtId="0" fontId="13" fillId="0" borderId="0" xfId="8" applyNumberFormat="1" applyBorder="1" applyProtection="1">
      <alignment horizontal="left" vertical="top" wrapText="1"/>
      <protection hidden="1"/>
    </xf>
    <xf numFmtId="0" fontId="31" fillId="0" borderId="7" xfId="0" applyFont="1" applyBorder="1" applyProtection="1">
      <protection hidden="1"/>
    </xf>
    <xf numFmtId="9" fontId="13" fillId="21" borderId="5" xfId="15" applyNumberFormat="1" applyFont="1" applyFill="1" applyBorder="1" applyAlignment="1">
      <alignment horizontal="right" vertical="center" wrapText="1"/>
    </xf>
    <xf numFmtId="172" fontId="13" fillId="22" borderId="3" xfId="8" applyNumberFormat="1" applyFill="1" applyAlignment="1" applyProtection="1">
      <alignment horizontal="right" vertical="top" wrapText="1"/>
      <protection hidden="1"/>
    </xf>
    <xf numFmtId="3" fontId="13" fillId="12" borderId="5" xfId="0" applyNumberFormat="1" applyFont="1" applyFill="1" applyBorder="1" applyAlignment="1">
      <alignment horizontal="center" wrapText="1"/>
    </xf>
    <xf numFmtId="3" fontId="10" fillId="0" borderId="5" xfId="0" applyNumberFormat="1" applyFont="1" applyBorder="1" applyAlignment="1">
      <alignment horizontal="center" wrapText="1"/>
    </xf>
    <xf numFmtId="0" fontId="10" fillId="0" borderId="5" xfId="0" applyFont="1" applyBorder="1" applyAlignment="1">
      <alignment horizontal="center" wrapText="1"/>
    </xf>
    <xf numFmtId="9" fontId="10" fillId="0" borderId="5" xfId="0" applyNumberFormat="1" applyFont="1" applyBorder="1" applyAlignment="1">
      <alignment horizontal="center" wrapText="1"/>
    </xf>
    <xf numFmtId="0" fontId="13" fillId="12" borderId="5" xfId="0" applyFont="1" applyFill="1" applyBorder="1" applyAlignment="1">
      <alignment horizontal="center" wrapText="1"/>
    </xf>
    <xf numFmtId="9" fontId="13" fillId="10" borderId="29" xfId="15" applyNumberFormat="1" applyFont="1" applyFill="1" applyBorder="1" applyAlignment="1" applyProtection="1">
      <alignment horizontal="right" vertical="center" wrapText="1"/>
      <protection hidden="1"/>
    </xf>
    <xf numFmtId="9" fontId="13" fillId="21" borderId="29" xfId="15" applyNumberFormat="1" applyFont="1" applyFill="1" applyBorder="1" applyAlignment="1" applyProtection="1">
      <alignment horizontal="right" vertical="center" wrapText="1"/>
      <protection hidden="1"/>
    </xf>
    <xf numFmtId="0" fontId="13" fillId="21" borderId="29" xfId="7" applyFont="1" applyFill="1" applyBorder="1" applyAlignment="1">
      <alignment horizontal="right" vertical="center"/>
    </xf>
    <xf numFmtId="0" fontId="32" fillId="0" borderId="12" xfId="0" applyFont="1" applyBorder="1" applyAlignment="1" applyProtection="1">
      <alignment horizontal="right"/>
      <protection hidden="1"/>
    </xf>
    <xf numFmtId="0" fontId="32" fillId="0" borderId="18" xfId="0" applyFont="1" applyBorder="1" applyAlignment="1" applyProtection="1">
      <alignment horizontal="right"/>
      <protection hidden="1"/>
    </xf>
    <xf numFmtId="6" fontId="32" fillId="0" borderId="12" xfId="0" applyNumberFormat="1" applyFont="1" applyBorder="1" applyProtection="1">
      <protection hidden="1"/>
    </xf>
    <xf numFmtId="0" fontId="31" fillId="21" borderId="7" xfId="0" applyFont="1" applyFill="1" applyBorder="1" applyProtection="1">
      <protection hidden="1"/>
    </xf>
    <xf numFmtId="0" fontId="31" fillId="5" borderId="7" xfId="0" applyFont="1" applyFill="1" applyBorder="1" applyProtection="1">
      <protection hidden="1"/>
    </xf>
    <xf numFmtId="165" fontId="13" fillId="0" borderId="32" xfId="8" applyBorder="1">
      <alignment horizontal="left" vertical="top" wrapText="1"/>
    </xf>
    <xf numFmtId="165" fontId="74" fillId="0" borderId="32" xfId="6" applyNumberFormat="1" applyFont="1" applyBorder="1" applyAlignment="1">
      <alignment horizontal="left" vertical="top" wrapText="1"/>
    </xf>
    <xf numFmtId="0" fontId="13" fillId="0" borderId="32" xfId="8" applyNumberFormat="1" applyBorder="1">
      <alignment horizontal="left" vertical="top" wrapText="1"/>
    </xf>
    <xf numFmtId="167" fontId="13" fillId="6" borderId="32" xfId="1" applyNumberFormat="1" applyFont="1" applyFill="1" applyBorder="1" applyAlignment="1">
      <alignment horizontal="left" vertical="top" wrapText="1"/>
    </xf>
    <xf numFmtId="167" fontId="13" fillId="0" borderId="32" xfId="1" applyNumberFormat="1" applyFont="1" applyFill="1" applyBorder="1" applyAlignment="1">
      <alignment horizontal="left" vertical="top" wrapText="1"/>
    </xf>
    <xf numFmtId="167" fontId="13" fillId="5" borderId="32" xfId="1" applyNumberFormat="1" applyFont="1" applyFill="1" applyBorder="1" applyAlignment="1">
      <alignment horizontal="left" vertical="top" wrapText="1"/>
    </xf>
    <xf numFmtId="167" fontId="13" fillId="0" borderId="32" xfId="1" applyNumberFormat="1" applyFont="1" applyBorder="1" applyAlignment="1">
      <alignment horizontal="left" vertical="top" wrapText="1"/>
    </xf>
    <xf numFmtId="0" fontId="13" fillId="6" borderId="32" xfId="8" applyNumberFormat="1" applyFill="1" applyBorder="1" applyAlignment="1">
      <alignment horizontal="right" vertical="top" wrapText="1"/>
    </xf>
    <xf numFmtId="0" fontId="13" fillId="0" borderId="32" xfId="8" applyNumberFormat="1" applyBorder="1" applyAlignment="1">
      <alignment horizontal="right" vertical="top" wrapText="1"/>
    </xf>
    <xf numFmtId="0" fontId="13" fillId="5" borderId="32" xfId="8" applyNumberFormat="1" applyFill="1" applyBorder="1" applyAlignment="1">
      <alignment horizontal="right" vertical="top" wrapText="1"/>
    </xf>
    <xf numFmtId="167" fontId="13" fillId="21" borderId="32" xfId="1" applyNumberFormat="1" applyFont="1" applyFill="1" applyBorder="1" applyAlignment="1">
      <alignment horizontal="right" vertical="top" wrapText="1"/>
    </xf>
    <xf numFmtId="3" fontId="13" fillId="0" borderId="32" xfId="8" applyNumberFormat="1" applyBorder="1" applyAlignment="1">
      <alignment horizontal="right" vertical="top" wrapText="1"/>
    </xf>
    <xf numFmtId="9" fontId="13" fillId="21" borderId="32" xfId="2" applyFont="1" applyFill="1" applyBorder="1" applyAlignment="1">
      <alignment horizontal="right" vertical="top" wrapText="1"/>
    </xf>
    <xf numFmtId="9" fontId="13" fillId="0" borderId="32" xfId="8" applyNumberFormat="1" applyBorder="1" applyAlignment="1" applyProtection="1">
      <alignment horizontal="right" vertical="top" wrapText="1"/>
      <protection hidden="1"/>
    </xf>
    <xf numFmtId="9" fontId="13" fillId="0" borderId="32" xfId="8" applyNumberFormat="1" applyBorder="1" applyAlignment="1">
      <alignment horizontal="right" vertical="top" wrapText="1"/>
    </xf>
    <xf numFmtId="9" fontId="13" fillId="5" borderId="32" xfId="8" applyNumberFormat="1" applyFill="1" applyBorder="1" applyAlignment="1">
      <alignment horizontal="right" vertical="top" wrapText="1"/>
    </xf>
    <xf numFmtId="0" fontId="13" fillId="0" borderId="35" xfId="8" applyNumberFormat="1" applyBorder="1" applyProtection="1">
      <alignment horizontal="left" vertical="top" wrapText="1"/>
      <protection hidden="1"/>
    </xf>
    <xf numFmtId="171" fontId="13" fillId="0" borderId="35" xfId="8" applyNumberFormat="1" applyBorder="1" applyAlignment="1" applyProtection="1">
      <alignment horizontal="right" vertical="top" wrapText="1"/>
      <protection hidden="1"/>
    </xf>
    <xf numFmtId="171" fontId="13" fillId="5" borderId="35" xfId="8" applyNumberFormat="1" applyFill="1" applyBorder="1" applyAlignment="1" applyProtection="1">
      <alignment horizontal="right" vertical="top" wrapText="1"/>
      <protection hidden="1"/>
    </xf>
    <xf numFmtId="0" fontId="13" fillId="21" borderId="35" xfId="8" applyNumberFormat="1" applyFill="1" applyBorder="1" applyAlignment="1" applyProtection="1">
      <alignment horizontal="right" vertical="top" wrapText="1"/>
      <protection hidden="1"/>
    </xf>
    <xf numFmtId="0" fontId="13" fillId="0" borderId="35" xfId="8" applyNumberFormat="1" applyBorder="1" applyAlignment="1" applyProtection="1">
      <alignment horizontal="right" vertical="top" wrapText="1"/>
      <protection hidden="1"/>
    </xf>
    <xf numFmtId="0" fontId="13" fillId="5" borderId="35" xfId="8" applyNumberFormat="1" applyFill="1" applyBorder="1" applyAlignment="1" applyProtection="1">
      <alignment horizontal="right" vertical="top" wrapText="1"/>
      <protection hidden="1"/>
    </xf>
    <xf numFmtId="0" fontId="26" fillId="0" borderId="35" xfId="8" applyNumberFormat="1" applyFont="1" applyBorder="1" applyAlignment="1" applyProtection="1">
      <alignment horizontal="right" vertical="top" wrapText="1"/>
      <protection hidden="1"/>
    </xf>
    <xf numFmtId="0" fontId="26" fillId="5" borderId="35" xfId="8" applyNumberFormat="1" applyFont="1" applyFill="1" applyBorder="1" applyAlignment="1" applyProtection="1">
      <alignment horizontal="right" vertical="top" wrapText="1"/>
      <protection hidden="1"/>
    </xf>
    <xf numFmtId="0" fontId="13" fillId="0" borderId="35" xfId="8" applyNumberFormat="1" applyBorder="1">
      <alignment horizontal="left" vertical="top" wrapText="1"/>
    </xf>
    <xf numFmtId="0" fontId="13" fillId="5" borderId="36" xfId="19" applyFont="1" applyFill="1" applyBorder="1" applyAlignment="1">
      <alignment horizontal="left" vertical="top" wrapText="1"/>
    </xf>
    <xf numFmtId="0" fontId="26" fillId="0" borderId="12" xfId="0" applyFont="1" applyBorder="1" applyProtection="1">
      <protection hidden="1"/>
    </xf>
    <xf numFmtId="0" fontId="26" fillId="0" borderId="13" xfId="0" applyFont="1" applyBorder="1" applyAlignment="1" applyProtection="1">
      <alignment wrapText="1"/>
      <protection hidden="1"/>
    </xf>
    <xf numFmtId="9" fontId="26" fillId="0" borderId="13" xfId="0" applyNumberFormat="1" applyFont="1" applyBorder="1" applyAlignment="1">
      <alignment horizontal="center" wrapText="1"/>
    </xf>
    <xf numFmtId="0" fontId="26" fillId="0" borderId="7" xfId="0" applyFont="1" applyBorder="1" applyAlignment="1" applyProtection="1">
      <alignment wrapText="1"/>
      <protection hidden="1"/>
    </xf>
    <xf numFmtId="3" fontId="32" fillId="0" borderId="20" xfId="0" applyNumberFormat="1" applyFont="1" applyBorder="1" applyAlignment="1">
      <alignment horizontal="center"/>
    </xf>
    <xf numFmtId="0" fontId="32" fillId="0" borderId="20" xfId="0" applyFont="1" applyBorder="1" applyAlignment="1">
      <alignment horizontal="center"/>
    </xf>
    <xf numFmtId="9" fontId="32" fillId="0" borderId="20" xfId="0" applyNumberFormat="1" applyFont="1" applyBorder="1" applyAlignment="1">
      <alignment horizontal="center"/>
    </xf>
    <xf numFmtId="0" fontId="7" fillId="0" borderId="0" xfId="0" applyFont="1" applyAlignment="1">
      <alignment horizontal="left" vertical="center" wrapText="1"/>
    </xf>
    <xf numFmtId="0" fontId="7" fillId="0" borderId="0" xfId="28" applyFont="1" applyAlignment="1" applyProtection="1">
      <alignment horizontal="left" wrapText="1"/>
      <protection hidden="1"/>
    </xf>
    <xf numFmtId="0" fontId="2" fillId="0" borderId="0" xfId="28"/>
    <xf numFmtId="0" fontId="2" fillId="0" borderId="0" xfId="28" applyAlignment="1">
      <alignment horizontal="right"/>
    </xf>
    <xf numFmtId="0" fontId="7" fillId="0" borderId="0" xfId="28" applyFont="1" applyAlignment="1">
      <alignment horizontal="right"/>
    </xf>
    <xf numFmtId="0" fontId="9" fillId="0" borderId="0" xfId="28" applyFont="1"/>
    <xf numFmtId="9" fontId="9" fillId="0" borderId="0" xfId="29" applyFont="1" applyAlignment="1">
      <alignment horizontal="right"/>
    </xf>
    <xf numFmtId="0" fontId="7" fillId="0" borderId="0" xfId="28" applyFont="1"/>
    <xf numFmtId="0" fontId="13" fillId="0" borderId="0" xfId="17" applyFont="1" applyAlignment="1">
      <alignment horizontal="right" vertical="top" wrapText="1"/>
    </xf>
    <xf numFmtId="0" fontId="21" fillId="0" borderId="0" xfId="28" applyFont="1"/>
    <xf numFmtId="0" fontId="7" fillId="0" borderId="0" xfId="28" applyFont="1" applyProtection="1">
      <protection hidden="1"/>
    </xf>
    <xf numFmtId="0" fontId="35" fillId="0" borderId="0" xfId="28" applyFont="1" applyAlignment="1">
      <alignment wrapText="1"/>
    </xf>
    <xf numFmtId="0" fontId="35" fillId="0" borderId="0" xfId="28" applyFont="1" applyAlignment="1">
      <alignment horizontal="center" wrapText="1"/>
    </xf>
    <xf numFmtId="168" fontId="13" fillId="6" borderId="3" xfId="8" applyNumberFormat="1" applyFill="1" applyAlignment="1" applyProtection="1">
      <alignment horizontal="right" vertical="center" wrapText="1"/>
      <protection hidden="1"/>
    </xf>
    <xf numFmtId="168" fontId="13" fillId="10" borderId="3" xfId="8" applyNumberFormat="1" applyFill="1" applyAlignment="1" applyProtection="1">
      <alignment horizontal="left" vertical="center" wrapText="1"/>
      <protection hidden="1"/>
    </xf>
    <xf numFmtId="0" fontId="2" fillId="5" borderId="0" xfId="28" applyFill="1"/>
    <xf numFmtId="0" fontId="35" fillId="0" borderId="0" xfId="28" applyFont="1"/>
    <xf numFmtId="9" fontId="35" fillId="0" borderId="0" xfId="28" applyNumberFormat="1" applyFont="1" applyAlignment="1">
      <alignment horizontal="right"/>
    </xf>
    <xf numFmtId="0" fontId="31" fillId="0" borderId="12" xfId="28" applyFont="1" applyBorder="1" applyProtection="1">
      <protection hidden="1"/>
    </xf>
    <xf numFmtId="168" fontId="31" fillId="6" borderId="12" xfId="28" applyNumberFormat="1" applyFont="1" applyFill="1" applyBorder="1" applyAlignment="1" applyProtection="1">
      <alignment horizontal="right"/>
      <protection hidden="1"/>
    </xf>
    <xf numFmtId="168" fontId="26" fillId="8" borderId="12" xfId="8" applyNumberFormat="1" applyFont="1" applyFill="1" applyBorder="1" applyAlignment="1" applyProtection="1">
      <alignment horizontal="right" vertical="center" wrapText="1"/>
      <protection hidden="1"/>
    </xf>
    <xf numFmtId="170" fontId="31" fillId="0" borderId="12" xfId="27" applyNumberFormat="1" applyFont="1" applyFill="1" applyBorder="1" applyProtection="1">
      <protection hidden="1"/>
    </xf>
    <xf numFmtId="168" fontId="31" fillId="6" borderId="12" xfId="28" applyNumberFormat="1" applyFont="1" applyFill="1" applyBorder="1" applyProtection="1">
      <protection hidden="1"/>
    </xf>
    <xf numFmtId="0" fontId="35" fillId="0" borderId="0" xfId="28" applyFont="1" applyAlignment="1">
      <alignment horizontal="right"/>
    </xf>
    <xf numFmtId="0" fontId="7" fillId="0" borderId="37" xfId="28" applyFont="1" applyBorder="1" applyAlignment="1" applyProtection="1">
      <alignment vertical="center"/>
      <protection hidden="1"/>
    </xf>
    <xf numFmtId="3" fontId="7" fillId="5" borderId="37" xfId="28" applyNumberFormat="1" applyFont="1" applyFill="1" applyBorder="1" applyAlignment="1" applyProtection="1">
      <alignment horizontal="right" vertical="center"/>
      <protection hidden="1"/>
    </xf>
    <xf numFmtId="0" fontId="31" fillId="0" borderId="7" xfId="28" applyFont="1" applyBorder="1" applyAlignment="1" applyProtection="1">
      <alignment vertical="center" wrapText="1"/>
      <protection hidden="1"/>
    </xf>
    <xf numFmtId="168" fontId="7" fillId="23" borderId="7" xfId="28" applyNumberFormat="1" applyFont="1" applyFill="1" applyBorder="1" applyAlignment="1" applyProtection="1">
      <alignment horizontal="right" vertical="center"/>
      <protection hidden="1"/>
    </xf>
    <xf numFmtId="168" fontId="7" fillId="5" borderId="7" xfId="28" applyNumberFormat="1" applyFont="1" applyFill="1" applyBorder="1" applyAlignment="1" applyProtection="1">
      <alignment vertical="center"/>
      <protection hidden="1"/>
    </xf>
    <xf numFmtId="172" fontId="35" fillId="0" borderId="0" xfId="28" applyNumberFormat="1" applyFont="1"/>
    <xf numFmtId="4" fontId="35" fillId="0" borderId="0" xfId="28" applyNumberFormat="1" applyFont="1" applyAlignment="1">
      <alignment horizontal="right"/>
    </xf>
    <xf numFmtId="0" fontId="7" fillId="0" borderId="0" xfId="28" applyFont="1" applyAlignment="1" applyProtection="1">
      <alignment horizontal="right"/>
      <protection hidden="1"/>
    </xf>
    <xf numFmtId="0" fontId="8" fillId="4" borderId="0" xfId="28" applyFont="1" applyFill="1" applyAlignment="1" applyProtection="1">
      <alignment vertical="top" wrapText="1"/>
      <protection hidden="1"/>
    </xf>
    <xf numFmtId="0" fontId="8" fillId="4" borderId="0" xfId="28" applyFont="1" applyFill="1" applyAlignment="1" applyProtection="1">
      <alignment horizontal="right" vertical="center"/>
      <protection hidden="1"/>
    </xf>
    <xf numFmtId="0" fontId="37" fillId="0" borderId="0" xfId="28" applyFont="1" applyAlignment="1" applyProtection="1">
      <alignment horizontal="right" vertical="top"/>
      <protection hidden="1"/>
    </xf>
    <xf numFmtId="0" fontId="38" fillId="0" borderId="0" xfId="28" applyFont="1" applyProtection="1">
      <protection hidden="1"/>
    </xf>
    <xf numFmtId="168" fontId="38" fillId="0" borderId="0" xfId="28" applyNumberFormat="1" applyFont="1" applyProtection="1">
      <protection hidden="1"/>
    </xf>
    <xf numFmtId="0" fontId="38" fillId="0" borderId="0" xfId="28" applyFont="1"/>
    <xf numFmtId="0" fontId="7" fillId="0" borderId="38" xfId="28" applyFont="1" applyBorder="1" applyProtection="1">
      <protection hidden="1"/>
    </xf>
    <xf numFmtId="0" fontId="21" fillId="0" borderId="38" xfId="28" applyFont="1" applyBorder="1"/>
    <xf numFmtId="0" fontId="38" fillId="0" borderId="38" xfId="28" applyFont="1" applyBorder="1" applyProtection="1">
      <protection hidden="1"/>
    </xf>
    <xf numFmtId="168" fontId="38" fillId="0" borderId="38" xfId="28" applyNumberFormat="1" applyFont="1" applyBorder="1" applyProtection="1">
      <protection hidden="1"/>
    </xf>
    <xf numFmtId="170" fontId="2" fillId="0" borderId="0" xfId="28" applyNumberFormat="1"/>
    <xf numFmtId="0" fontId="2" fillId="0" borderId="38" xfId="28" applyBorder="1"/>
    <xf numFmtId="0" fontId="31" fillId="0" borderId="12" xfId="28" applyFont="1" applyBorder="1" applyAlignment="1" applyProtection="1">
      <alignment vertical="center"/>
      <protection hidden="1"/>
    </xf>
    <xf numFmtId="168" fontId="32" fillId="22" borderId="12" xfId="28" applyNumberFormat="1" applyFont="1" applyFill="1" applyBorder="1" applyAlignment="1" applyProtection="1">
      <alignment horizontal="right" vertical="center"/>
      <protection hidden="1"/>
    </xf>
    <xf numFmtId="168" fontId="32" fillId="8" borderId="12" xfId="28" applyNumberFormat="1" applyFont="1" applyFill="1" applyBorder="1" applyAlignment="1" applyProtection="1">
      <alignment horizontal="right" vertical="center"/>
      <protection hidden="1"/>
    </xf>
    <xf numFmtId="0" fontId="32" fillId="0" borderId="12" xfId="28" applyFont="1" applyBorder="1" applyAlignment="1" applyProtection="1">
      <alignment horizontal="right" vertical="center"/>
      <protection hidden="1"/>
    </xf>
    <xf numFmtId="0" fontId="31" fillId="5" borderId="12" xfId="28" applyFont="1" applyFill="1" applyBorder="1" applyAlignment="1" applyProtection="1">
      <alignment horizontal="right" vertical="center"/>
      <protection hidden="1"/>
    </xf>
    <xf numFmtId="168" fontId="2" fillId="0" borderId="38" xfId="28" applyNumberFormat="1" applyBorder="1"/>
    <xf numFmtId="0" fontId="39" fillId="0" borderId="0" xfId="28" applyFont="1"/>
    <xf numFmtId="0" fontId="2" fillId="0" borderId="0" xfId="28" applyProtection="1">
      <protection hidden="1"/>
    </xf>
    <xf numFmtId="168" fontId="31" fillId="5" borderId="7" xfId="28" applyNumberFormat="1" applyFont="1" applyFill="1" applyBorder="1" applyAlignment="1" applyProtection="1">
      <alignment vertical="center"/>
      <protection hidden="1"/>
    </xf>
    <xf numFmtId="9" fontId="2" fillId="0" borderId="0" xfId="29" applyFont="1" applyProtection="1">
      <protection hidden="1"/>
    </xf>
    <xf numFmtId="0" fontId="39" fillId="0" borderId="0" xfId="28" applyFont="1" applyProtection="1">
      <protection hidden="1"/>
    </xf>
    <xf numFmtId="167" fontId="2" fillId="0" borderId="0" xfId="28" applyNumberFormat="1"/>
    <xf numFmtId="168" fontId="2" fillId="0" borderId="0" xfId="28" applyNumberFormat="1"/>
    <xf numFmtId="169" fontId="38" fillId="0" borderId="0" xfId="28" applyNumberFormat="1" applyFont="1"/>
    <xf numFmtId="3" fontId="31" fillId="5" borderId="37" xfId="28" applyNumberFormat="1" applyFont="1" applyFill="1" applyBorder="1" applyAlignment="1" applyProtection="1">
      <alignment horizontal="right" vertical="center"/>
      <protection hidden="1"/>
    </xf>
    <xf numFmtId="174" fontId="31" fillId="5" borderId="7" xfId="28" applyNumberFormat="1" applyFont="1" applyFill="1" applyBorder="1" applyAlignment="1" applyProtection="1">
      <alignment vertical="center"/>
      <protection hidden="1"/>
    </xf>
    <xf numFmtId="9" fontId="2" fillId="0" borderId="0" xfId="29" applyFont="1" applyAlignment="1" applyProtection="1">
      <alignment horizontal="center"/>
      <protection hidden="1"/>
    </xf>
    <xf numFmtId="9" fontId="32" fillId="22" borderId="12" xfId="29" applyFont="1" applyFill="1" applyBorder="1" applyAlignment="1" applyProtection="1">
      <alignment horizontal="right" vertical="center"/>
      <protection hidden="1"/>
    </xf>
    <xf numFmtId="9" fontId="31" fillId="5" borderId="7" xfId="29" applyFont="1" applyFill="1" applyBorder="1" applyAlignment="1" applyProtection="1">
      <alignment vertical="center"/>
      <protection hidden="1"/>
    </xf>
    <xf numFmtId="0" fontId="13" fillId="0" borderId="0" xfId="28" applyFont="1" applyAlignment="1" applyProtection="1">
      <alignment vertical="center" wrapText="1"/>
      <protection hidden="1"/>
    </xf>
    <xf numFmtId="167" fontId="38" fillId="0" borderId="0" xfId="27" applyNumberFormat="1" applyFont="1" applyProtection="1">
      <protection hidden="1"/>
    </xf>
    <xf numFmtId="167" fontId="7" fillId="0" borderId="0" xfId="27" applyNumberFormat="1" applyFont="1" applyProtection="1">
      <protection hidden="1"/>
    </xf>
    <xf numFmtId="167" fontId="7" fillId="0" borderId="0" xfId="27" applyNumberFormat="1" applyFont="1"/>
    <xf numFmtId="0" fontId="7" fillId="0" borderId="0" xfId="28" applyFont="1" applyAlignment="1" applyProtection="1">
      <alignment wrapText="1"/>
      <protection hidden="1"/>
    </xf>
    <xf numFmtId="2" fontId="38" fillId="0" borderId="0" xfId="28" applyNumberFormat="1" applyFont="1" applyProtection="1">
      <protection hidden="1"/>
    </xf>
    <xf numFmtId="9" fontId="2" fillId="0" borderId="0" xfId="28" applyNumberFormat="1"/>
    <xf numFmtId="2" fontId="7" fillId="0" borderId="0" xfId="28" applyNumberFormat="1" applyFont="1" applyProtection="1">
      <protection hidden="1"/>
    </xf>
    <xf numFmtId="3" fontId="39" fillId="0" borderId="0" xfId="28" applyNumberFormat="1" applyFont="1"/>
    <xf numFmtId="172" fontId="7" fillId="0" borderId="0" xfId="28" applyNumberFormat="1" applyFont="1" applyProtection="1">
      <protection hidden="1"/>
    </xf>
    <xf numFmtId="10" fontId="7" fillId="0" borderId="0" xfId="28" applyNumberFormat="1" applyFont="1" applyProtection="1">
      <protection hidden="1"/>
    </xf>
    <xf numFmtId="168" fontId="7" fillId="0" borderId="0" xfId="28" applyNumberFormat="1" applyFont="1" applyAlignment="1" applyProtection="1">
      <alignment horizontal="right"/>
      <protection hidden="1"/>
    </xf>
    <xf numFmtId="168" fontId="7" fillId="0" borderId="0" xfId="28" applyNumberFormat="1" applyFont="1" applyProtection="1">
      <protection hidden="1"/>
    </xf>
    <xf numFmtId="0" fontId="37" fillId="4" borderId="0" xfId="28" applyFont="1" applyFill="1" applyAlignment="1" applyProtection="1">
      <alignment vertical="top" wrapText="1"/>
      <protection hidden="1"/>
    </xf>
    <xf numFmtId="0" fontId="37" fillId="4" borderId="0" xfId="28" applyFont="1" applyFill="1" applyAlignment="1" applyProtection="1">
      <alignment horizontal="right" vertical="top"/>
      <protection hidden="1"/>
    </xf>
    <xf numFmtId="168" fontId="7" fillId="0" borderId="0" xfId="28" applyNumberFormat="1" applyFont="1" applyAlignment="1" applyProtection="1">
      <alignment horizontal="right" vertical="top"/>
      <protection hidden="1"/>
    </xf>
    <xf numFmtId="0" fontId="7" fillId="0" borderId="0" xfId="28" applyFont="1" applyAlignment="1" applyProtection="1">
      <alignment horizontal="right" vertical="top"/>
      <protection hidden="1"/>
    </xf>
    <xf numFmtId="0" fontId="7" fillId="0" borderId="0" xfId="28" applyFont="1" applyAlignment="1" applyProtection="1">
      <alignment vertical="center"/>
      <protection hidden="1"/>
    </xf>
    <xf numFmtId="174" fontId="7" fillId="0" borderId="0" xfId="28" applyNumberFormat="1" applyFont="1" applyProtection="1">
      <protection hidden="1"/>
    </xf>
    <xf numFmtId="9" fontId="7" fillId="0" borderId="0" xfId="30" applyFont="1" applyProtection="1">
      <protection hidden="1"/>
    </xf>
    <xf numFmtId="9" fontId="7" fillId="0" borderId="0" xfId="28" applyNumberFormat="1" applyFont="1" applyAlignment="1" applyProtection="1">
      <alignment horizontal="right" vertical="top"/>
      <protection hidden="1"/>
    </xf>
    <xf numFmtId="168" fontId="31" fillId="10" borderId="12" xfId="28" applyNumberFormat="1" applyFont="1" applyFill="1" applyBorder="1" applyAlignment="1" applyProtection="1">
      <alignment horizontal="right" vertical="center"/>
      <protection hidden="1"/>
    </xf>
    <xf numFmtId="168" fontId="32" fillId="0" borderId="12" xfId="28" applyNumberFormat="1" applyFont="1" applyBorder="1" applyAlignment="1" applyProtection="1">
      <alignment horizontal="right" vertical="center"/>
      <protection hidden="1"/>
    </xf>
    <xf numFmtId="168" fontId="31" fillId="5" borderId="12" xfId="28" applyNumberFormat="1" applyFont="1" applyFill="1" applyBorder="1" applyAlignment="1" applyProtection="1">
      <alignment horizontal="right" vertical="center"/>
      <protection hidden="1"/>
    </xf>
    <xf numFmtId="0" fontId="31" fillId="0" borderId="0" xfId="28" applyFont="1" applyAlignment="1" applyProtection="1">
      <alignment horizontal="right" vertical="top"/>
      <protection hidden="1"/>
    </xf>
    <xf numFmtId="0" fontId="31" fillId="0" borderId="0" xfId="28" applyFont="1" applyAlignment="1" applyProtection="1">
      <alignment horizontal="right" vertical="center"/>
      <protection hidden="1"/>
    </xf>
    <xf numFmtId="0" fontId="7" fillId="0" borderId="0" xfId="28" applyFont="1" applyAlignment="1" applyProtection="1">
      <alignment horizontal="right" vertical="center"/>
      <protection hidden="1"/>
    </xf>
    <xf numFmtId="0" fontId="31" fillId="0" borderId="0" xfId="28" applyFont="1" applyProtection="1">
      <protection hidden="1"/>
    </xf>
    <xf numFmtId="0" fontId="8" fillId="0" borderId="0" xfId="28" applyFont="1" applyProtection="1">
      <protection hidden="1"/>
    </xf>
    <xf numFmtId="3" fontId="8" fillId="0" borderId="0" xfId="28" applyNumberFormat="1" applyFont="1" applyProtection="1">
      <protection hidden="1"/>
    </xf>
    <xf numFmtId="0" fontId="8" fillId="0" borderId="0" xfId="28" applyFont="1"/>
    <xf numFmtId="0" fontId="8" fillId="0" borderId="0" xfId="28" applyFont="1" applyAlignment="1" applyProtection="1">
      <alignment horizontal="right" vertical="top"/>
      <protection hidden="1"/>
    </xf>
    <xf numFmtId="0" fontId="8" fillId="0" borderId="0" xfId="28" applyFont="1" applyAlignment="1">
      <alignment horizontal="right" vertical="top"/>
    </xf>
    <xf numFmtId="171" fontId="8" fillId="0" borderId="0" xfId="27" applyNumberFormat="1" applyFont="1" applyProtection="1">
      <protection hidden="1"/>
    </xf>
    <xf numFmtId="172" fontId="8" fillId="0" borderId="0" xfId="27" applyNumberFormat="1" applyFont="1" applyProtection="1">
      <protection locked="0"/>
    </xf>
    <xf numFmtId="164" fontId="8" fillId="0" borderId="0" xfId="27" applyNumberFormat="1" applyFont="1" applyProtection="1">
      <protection hidden="1"/>
    </xf>
    <xf numFmtId="172" fontId="8" fillId="0" borderId="0" xfId="27" applyNumberFormat="1" applyFont="1" applyProtection="1">
      <protection hidden="1"/>
    </xf>
    <xf numFmtId="172" fontId="8" fillId="0" borderId="0" xfId="27" applyNumberFormat="1" applyFont="1" applyProtection="1"/>
    <xf numFmtId="0" fontId="10" fillId="0" borderId="0" xfId="28" applyFont="1" applyProtection="1">
      <protection hidden="1"/>
    </xf>
    <xf numFmtId="3" fontId="10" fillId="0" borderId="0" xfId="28" applyNumberFormat="1" applyFont="1" applyProtection="1">
      <protection hidden="1"/>
    </xf>
    <xf numFmtId="3" fontId="48" fillId="0" borderId="0" xfId="28" applyNumberFormat="1" applyFont="1" applyProtection="1">
      <protection hidden="1"/>
    </xf>
    <xf numFmtId="3" fontId="41" fillId="0" borderId="0" xfId="28" applyNumberFormat="1" applyFont="1"/>
    <xf numFmtId="0" fontId="32" fillId="0" borderId="0" xfId="28" applyFont="1" applyProtection="1">
      <protection hidden="1"/>
    </xf>
    <xf numFmtId="3" fontId="32" fillId="0" borderId="0" xfId="28" applyNumberFormat="1" applyFont="1" applyProtection="1">
      <protection hidden="1"/>
    </xf>
    <xf numFmtId="3" fontId="49" fillId="0" borderId="0" xfId="28" applyNumberFormat="1" applyFont="1" applyProtection="1">
      <protection hidden="1"/>
    </xf>
    <xf numFmtId="4" fontId="36" fillId="0" borderId="0" xfId="28" applyNumberFormat="1" applyFont="1" applyAlignment="1">
      <alignment horizontal="right"/>
    </xf>
    <xf numFmtId="0" fontId="7" fillId="0" borderId="0" xfId="28" applyFont="1" applyAlignment="1" applyProtection="1">
      <alignment horizontal="right" wrapText="1"/>
      <protection hidden="1"/>
    </xf>
    <xf numFmtId="3" fontId="3" fillId="0" borderId="0" xfId="28" applyNumberFormat="1" applyFont="1"/>
    <xf numFmtId="0" fontId="29" fillId="0" borderId="0" xfId="28" applyFont="1"/>
    <xf numFmtId="0" fontId="32" fillId="0" borderId="0" xfId="28" applyFont="1" applyAlignment="1" applyProtection="1">
      <alignment horizontal="right" vertical="top"/>
      <protection hidden="1"/>
    </xf>
    <xf numFmtId="43" fontId="7" fillId="0" borderId="0" xfId="27" applyFont="1" applyProtection="1">
      <protection hidden="1"/>
    </xf>
    <xf numFmtId="164" fontId="7" fillId="0" borderId="0" xfId="28" applyNumberFormat="1" applyFont="1" applyAlignment="1" applyProtection="1">
      <alignment horizontal="right" vertical="top"/>
      <protection hidden="1"/>
    </xf>
    <xf numFmtId="9" fontId="13" fillId="22" borderId="3" xfId="8" applyNumberFormat="1" applyFill="1" applyAlignment="1" applyProtection="1">
      <alignment horizontal="right" vertical="top" wrapText="1"/>
      <protection hidden="1"/>
    </xf>
    <xf numFmtId="169" fontId="7" fillId="0" borderId="0" xfId="30" applyNumberFormat="1" applyFont="1" applyProtection="1">
      <protection hidden="1"/>
    </xf>
    <xf numFmtId="9" fontId="7" fillId="0" borderId="0" xfId="28" applyNumberFormat="1" applyFont="1" applyProtection="1">
      <protection hidden="1"/>
    </xf>
    <xf numFmtId="3" fontId="35" fillId="0" borderId="0" xfId="28" applyNumberFormat="1" applyFont="1" applyAlignment="1">
      <alignment horizontal="right"/>
    </xf>
    <xf numFmtId="169" fontId="7" fillId="0" borderId="0" xfId="28" applyNumberFormat="1" applyFont="1" applyAlignment="1" applyProtection="1">
      <alignment horizontal="right" vertical="top"/>
      <protection hidden="1"/>
    </xf>
    <xf numFmtId="0" fontId="31" fillId="0" borderId="14" xfId="28" applyFont="1" applyBorder="1" applyAlignment="1" applyProtection="1">
      <alignment vertical="center"/>
      <protection hidden="1"/>
    </xf>
    <xf numFmtId="9" fontId="31" fillId="22" borderId="14" xfId="29" applyFont="1" applyFill="1" applyBorder="1" applyAlignment="1" applyProtection="1">
      <alignment horizontal="right" vertical="center"/>
      <protection hidden="1"/>
    </xf>
    <xf numFmtId="9" fontId="31" fillId="5" borderId="14" xfId="28" applyNumberFormat="1" applyFont="1" applyFill="1" applyBorder="1" applyAlignment="1" applyProtection="1">
      <alignment horizontal="right" vertical="center"/>
      <protection hidden="1"/>
    </xf>
    <xf numFmtId="9" fontId="31" fillId="0" borderId="14" xfId="28" applyNumberFormat="1" applyFont="1" applyBorder="1" applyAlignment="1" applyProtection="1">
      <alignment horizontal="right" vertical="center"/>
      <protection hidden="1"/>
    </xf>
    <xf numFmtId="9" fontId="31" fillId="0" borderId="0" xfId="28" applyNumberFormat="1" applyFont="1" applyAlignment="1" applyProtection="1">
      <alignment horizontal="right" vertical="top"/>
      <protection hidden="1"/>
    </xf>
    <xf numFmtId="3" fontId="29" fillId="0" borderId="0" xfId="28" applyNumberFormat="1" applyFont="1"/>
    <xf numFmtId="3" fontId="43" fillId="0" borderId="0" xfId="28" applyNumberFormat="1" applyFont="1"/>
    <xf numFmtId="3" fontId="42" fillId="0" borderId="0" xfId="28" applyNumberFormat="1" applyFont="1"/>
    <xf numFmtId="0" fontId="8" fillId="4" borderId="0" xfId="28" applyFont="1" applyFill="1" applyAlignment="1" applyProtection="1">
      <alignment horizontal="right" vertical="center" wrapText="1"/>
      <protection hidden="1"/>
    </xf>
    <xf numFmtId="169" fontId="13" fillId="22" borderId="3" xfId="8" applyNumberFormat="1" applyFill="1" applyAlignment="1" applyProtection="1">
      <alignment horizontal="right" vertical="center" wrapText="1"/>
      <protection hidden="1"/>
    </xf>
    <xf numFmtId="169" fontId="31" fillId="22" borderId="14" xfId="28" applyNumberFormat="1" applyFont="1" applyFill="1" applyBorder="1" applyAlignment="1" applyProtection="1">
      <alignment horizontal="right" vertical="center"/>
      <protection hidden="1"/>
    </xf>
    <xf numFmtId="0" fontId="30" fillId="0" borderId="0" xfId="28" applyFont="1" applyProtection="1">
      <protection hidden="1"/>
    </xf>
    <xf numFmtId="0" fontId="30" fillId="0" borderId="0" xfId="28" applyFont="1" applyAlignment="1" applyProtection="1">
      <alignment horizontal="right"/>
      <protection hidden="1"/>
    </xf>
    <xf numFmtId="0" fontId="8" fillId="4" borderId="0" xfId="28" applyFont="1" applyFill="1" applyProtection="1">
      <protection hidden="1"/>
    </xf>
    <xf numFmtId="0" fontId="8" fillId="4" borderId="0" xfId="28" applyFont="1" applyFill="1" applyAlignment="1" applyProtection="1">
      <alignment horizontal="right"/>
      <protection hidden="1"/>
    </xf>
    <xf numFmtId="168" fontId="13" fillId="22" borderId="3" xfId="8" applyNumberFormat="1" applyFill="1" applyAlignment="1" applyProtection="1">
      <alignment horizontal="right" vertical="center" wrapText="1"/>
      <protection hidden="1"/>
    </xf>
    <xf numFmtId="1" fontId="7" fillId="0" borderId="0" xfId="28" applyNumberFormat="1" applyFont="1" applyProtection="1">
      <protection hidden="1"/>
    </xf>
    <xf numFmtId="166" fontId="14" fillId="22" borderId="3" xfId="8" applyNumberFormat="1" applyFont="1" applyFill="1" applyAlignment="1" applyProtection="1">
      <alignment horizontal="right" vertical="center" wrapText="1"/>
      <protection hidden="1"/>
    </xf>
    <xf numFmtId="166" fontId="31" fillId="0" borderId="12" xfId="28" applyNumberFormat="1" applyFont="1" applyBorder="1" applyAlignment="1" applyProtection="1">
      <alignment horizontal="right"/>
      <protection hidden="1"/>
    </xf>
    <xf numFmtId="166" fontId="31" fillId="0" borderId="12" xfId="28" applyNumberFormat="1" applyFont="1" applyBorder="1" applyProtection="1">
      <protection hidden="1"/>
    </xf>
    <xf numFmtId="166" fontId="31" fillId="5" borderId="12" xfId="28" applyNumberFormat="1" applyFont="1" applyFill="1" applyBorder="1" applyProtection="1">
      <protection hidden="1"/>
    </xf>
    <xf numFmtId="170" fontId="31" fillId="0" borderId="12" xfId="27" applyNumberFormat="1" applyFont="1" applyBorder="1" applyProtection="1">
      <protection hidden="1"/>
    </xf>
    <xf numFmtId="0" fontId="8" fillId="4" borderId="0" xfId="28" applyFont="1" applyFill="1" applyAlignment="1" applyProtection="1">
      <alignment horizontal="left"/>
      <protection hidden="1"/>
    </xf>
    <xf numFmtId="166" fontId="13" fillId="22" borderId="3" xfId="8" applyNumberFormat="1" applyFill="1" applyAlignment="1" applyProtection="1">
      <alignment horizontal="right" vertical="center" wrapText="1"/>
      <protection hidden="1"/>
    </xf>
    <xf numFmtId="166" fontId="31" fillId="22" borderId="12" xfId="28" applyNumberFormat="1" applyFont="1" applyFill="1" applyBorder="1" applyAlignment="1" applyProtection="1">
      <alignment horizontal="right"/>
      <protection hidden="1"/>
    </xf>
    <xf numFmtId="0" fontId="8" fillId="4" borderId="0" xfId="28" applyFont="1" applyFill="1" applyAlignment="1" applyProtection="1">
      <alignment vertical="top"/>
      <protection hidden="1"/>
    </xf>
    <xf numFmtId="0" fontId="8" fillId="4" borderId="0" xfId="28" applyFont="1" applyFill="1" applyAlignment="1" applyProtection="1">
      <alignment horizontal="right" vertical="top"/>
      <protection hidden="1"/>
    </xf>
    <xf numFmtId="0" fontId="7" fillId="0" borderId="7" xfId="28" applyFont="1" applyBorder="1" applyAlignment="1" applyProtection="1">
      <alignment vertical="top"/>
      <protection hidden="1"/>
    </xf>
    <xf numFmtId="9" fontId="7" fillId="22" borderId="7" xfId="29" applyFont="1" applyFill="1" applyBorder="1" applyAlignment="1" applyProtection="1">
      <alignment horizontal="right" vertical="top"/>
      <protection hidden="1"/>
    </xf>
    <xf numFmtId="9" fontId="7" fillId="0" borderId="7" xfId="30" applyFont="1" applyFill="1" applyBorder="1" applyAlignment="1" applyProtection="1">
      <alignment horizontal="right" vertical="top"/>
      <protection hidden="1"/>
    </xf>
    <xf numFmtId="0" fontId="8" fillId="4" borderId="0" xfId="28" applyFont="1" applyFill="1" applyAlignment="1" applyProtection="1">
      <alignment horizontal="left" vertical="top"/>
      <protection hidden="1"/>
    </xf>
    <xf numFmtId="1" fontId="13" fillId="22" borderId="3" xfId="8" applyNumberFormat="1" applyFill="1" applyAlignment="1" applyProtection="1">
      <alignment horizontal="right" vertical="center" wrapText="1"/>
      <protection hidden="1"/>
    </xf>
    <xf numFmtId="1" fontId="13" fillId="8" borderId="3" xfId="8" applyNumberFormat="1" applyFill="1" applyAlignment="1" applyProtection="1">
      <alignment horizontal="right" vertical="center" wrapText="1"/>
      <protection hidden="1"/>
    </xf>
    <xf numFmtId="0" fontId="13" fillId="0" borderId="0" xfId="8" applyNumberFormat="1" applyBorder="1" applyAlignment="1" applyProtection="1">
      <alignment horizontal="left" vertical="center" wrapText="1"/>
      <protection hidden="1"/>
    </xf>
    <xf numFmtId="1" fontId="13" fillId="22" borderId="0" xfId="8" applyNumberFormat="1" applyFill="1" applyBorder="1" applyAlignment="1" applyProtection="1">
      <alignment horizontal="right" vertical="center" wrapText="1"/>
      <protection hidden="1"/>
    </xf>
    <xf numFmtId="1" fontId="13" fillId="8" borderId="0" xfId="8" applyNumberFormat="1" applyFill="1" applyBorder="1" applyAlignment="1" applyProtection="1">
      <alignment horizontal="right" vertical="center" wrapText="1"/>
      <protection hidden="1"/>
    </xf>
    <xf numFmtId="1" fontId="13" fillId="5" borderId="0" xfId="8" applyNumberFormat="1" applyFill="1" applyBorder="1" applyAlignment="1" applyProtection="1">
      <alignment horizontal="right" vertical="center" wrapText="1"/>
      <protection hidden="1"/>
    </xf>
    <xf numFmtId="1" fontId="13" fillId="0" borderId="0" xfId="8" applyNumberFormat="1" applyBorder="1" applyAlignment="1" applyProtection="1">
      <alignment horizontal="right" vertical="center" wrapText="1"/>
      <protection hidden="1"/>
    </xf>
    <xf numFmtId="0" fontId="13" fillId="0" borderId="12" xfId="8" applyNumberFormat="1" applyBorder="1" applyAlignment="1" applyProtection="1">
      <alignment horizontal="left" vertical="center" wrapText="1"/>
      <protection hidden="1"/>
    </xf>
    <xf numFmtId="1" fontId="13" fillId="22" borderId="12" xfId="8" applyNumberFormat="1" applyFill="1" applyBorder="1" applyAlignment="1" applyProtection="1">
      <alignment horizontal="right" vertical="center" wrapText="1"/>
      <protection hidden="1"/>
    </xf>
    <xf numFmtId="1" fontId="13" fillId="8" borderId="12" xfId="8" applyNumberFormat="1" applyFill="1" applyBorder="1" applyAlignment="1" applyProtection="1">
      <alignment horizontal="right" vertical="center" wrapText="1"/>
      <protection hidden="1"/>
    </xf>
    <xf numFmtId="1" fontId="13" fillId="0" borderId="12" xfId="8" applyNumberFormat="1" applyBorder="1" applyAlignment="1" applyProtection="1">
      <alignment horizontal="right" vertical="center" wrapText="1"/>
      <protection hidden="1"/>
    </xf>
    <xf numFmtId="0" fontId="7" fillId="0" borderId="0" xfId="28" applyFont="1" applyAlignment="1" applyProtection="1">
      <alignment horizontal="left" vertical="top" wrapText="1"/>
      <protection hidden="1"/>
    </xf>
    <xf numFmtId="0" fontId="9" fillId="0" borderId="0" xfId="28" applyFont="1" applyAlignment="1">
      <alignment horizontal="right"/>
    </xf>
    <xf numFmtId="2" fontId="13" fillId="8" borderId="3" xfId="8" applyNumberFormat="1" applyFill="1" applyAlignment="1" applyProtection="1">
      <alignment horizontal="right" vertical="center" wrapText="1"/>
      <protection hidden="1"/>
    </xf>
    <xf numFmtId="3" fontId="35" fillId="0" borderId="0" xfId="28" applyNumberFormat="1" applyFont="1"/>
    <xf numFmtId="2" fontId="13" fillId="22" borderId="3" xfId="8" applyNumberFormat="1" applyFill="1" applyAlignment="1" applyProtection="1">
      <alignment horizontal="right" vertical="center" wrapText="1"/>
      <protection hidden="1"/>
    </xf>
    <xf numFmtId="2" fontId="13" fillId="8" borderId="0" xfId="8" applyNumberFormat="1" applyFill="1" applyBorder="1" applyAlignment="1" applyProtection="1">
      <alignment horizontal="right" vertical="center" wrapText="1"/>
      <protection hidden="1"/>
    </xf>
    <xf numFmtId="0" fontId="31" fillId="0" borderId="12" xfId="28" applyFont="1" applyBorder="1" applyAlignment="1" applyProtection="1">
      <alignment vertical="top"/>
      <protection hidden="1"/>
    </xf>
    <xf numFmtId="2" fontId="31" fillId="22" borderId="12" xfId="28" applyNumberFormat="1" applyFont="1" applyFill="1" applyBorder="1" applyAlignment="1" applyProtection="1">
      <alignment horizontal="right" vertical="center"/>
      <protection hidden="1"/>
    </xf>
    <xf numFmtId="2" fontId="26" fillId="8" borderId="12" xfId="8" applyNumberFormat="1" applyFont="1" applyFill="1" applyBorder="1" applyAlignment="1" applyProtection="1">
      <alignment horizontal="right" vertical="center" wrapText="1"/>
      <protection hidden="1"/>
    </xf>
    <xf numFmtId="2" fontId="31" fillId="5" borderId="12" xfId="28" applyNumberFormat="1" applyFont="1" applyFill="1" applyBorder="1" applyAlignment="1" applyProtection="1">
      <alignment horizontal="right" vertical="center"/>
      <protection hidden="1"/>
    </xf>
    <xf numFmtId="2" fontId="31" fillId="0" borderId="12" xfId="28" applyNumberFormat="1" applyFont="1" applyBorder="1" applyAlignment="1" applyProtection="1">
      <alignment horizontal="right" vertical="center"/>
      <protection hidden="1"/>
    </xf>
    <xf numFmtId="0" fontId="7" fillId="0" borderId="0" xfId="28" applyFont="1" applyAlignment="1" applyProtection="1">
      <alignment vertical="top" wrapText="1"/>
      <protection hidden="1"/>
    </xf>
    <xf numFmtId="0" fontId="2" fillId="0" borderId="0" xfId="28" applyAlignment="1" applyProtection="1">
      <alignment horizontal="right"/>
      <protection hidden="1"/>
    </xf>
    <xf numFmtId="0" fontId="7" fillId="0" borderId="0" xfId="28" applyFont="1" applyAlignment="1" applyProtection="1">
      <alignment vertical="top"/>
      <protection hidden="1"/>
    </xf>
    <xf numFmtId="0" fontId="8" fillId="4" borderId="0" xfId="28" applyFont="1" applyFill="1" applyAlignment="1" applyProtection="1">
      <alignment horizontal="left" vertical="center"/>
      <protection hidden="1"/>
    </xf>
    <xf numFmtId="4" fontId="13" fillId="22" borderId="3" xfId="8" applyNumberFormat="1" applyFill="1" applyAlignment="1" applyProtection="1">
      <alignment horizontal="right" vertical="center" wrapText="1"/>
      <protection hidden="1"/>
    </xf>
    <xf numFmtId="2" fontId="2" fillId="0" borderId="0" xfId="28" applyNumberFormat="1" applyProtection="1">
      <protection hidden="1"/>
    </xf>
    <xf numFmtId="4" fontId="31" fillId="22" borderId="12" xfId="28" applyNumberFormat="1" applyFont="1" applyFill="1" applyBorder="1" applyAlignment="1" applyProtection="1">
      <alignment horizontal="right" vertical="center"/>
      <protection hidden="1"/>
    </xf>
    <xf numFmtId="0" fontId="8" fillId="4" borderId="0" xfId="28" applyFont="1" applyFill="1" applyAlignment="1" applyProtection="1">
      <alignment vertical="center"/>
      <protection hidden="1"/>
    </xf>
    <xf numFmtId="2" fontId="7" fillId="0" borderId="0" xfId="28" applyNumberFormat="1" applyFont="1" applyAlignment="1">
      <alignment horizontal="right" vertical="top"/>
    </xf>
    <xf numFmtId="11" fontId="2" fillId="0" borderId="0" xfId="28" applyNumberFormat="1"/>
    <xf numFmtId="0" fontId="7" fillId="0" borderId="7" xfId="28" applyFont="1" applyBorder="1" applyAlignment="1" applyProtection="1">
      <alignment vertical="center" wrapText="1"/>
      <protection hidden="1"/>
    </xf>
    <xf numFmtId="169" fontId="7" fillId="22" borderId="7" xfId="30" applyNumberFormat="1" applyFont="1" applyFill="1" applyBorder="1" applyAlignment="1" applyProtection="1">
      <alignment horizontal="right" vertical="center"/>
      <protection hidden="1"/>
    </xf>
    <xf numFmtId="169" fontId="7" fillId="0" borderId="7" xfId="30" applyNumberFormat="1" applyFont="1" applyFill="1" applyBorder="1" applyAlignment="1" applyProtection="1">
      <alignment horizontal="right" vertical="center"/>
      <protection hidden="1"/>
    </xf>
    <xf numFmtId="0" fontId="45" fillId="9" borderId="0" xfId="28" applyFont="1" applyFill="1"/>
    <xf numFmtId="0" fontId="46" fillId="9" borderId="0" xfId="28" applyFont="1" applyFill="1"/>
    <xf numFmtId="0" fontId="29" fillId="0" borderId="0" xfId="28" applyFont="1" applyProtection="1">
      <protection hidden="1"/>
    </xf>
    <xf numFmtId="3" fontId="29" fillId="0" borderId="0" xfId="28" applyNumberFormat="1" applyFont="1" applyProtection="1">
      <protection hidden="1"/>
    </xf>
    <xf numFmtId="0" fontId="55" fillId="0" borderId="0" xfId="28" applyFont="1"/>
    <xf numFmtId="1" fontId="13" fillId="22" borderId="3" xfId="8" applyNumberFormat="1" applyFill="1" applyAlignment="1" applyProtection="1">
      <alignment vertical="center" wrapText="1"/>
      <protection hidden="1"/>
    </xf>
    <xf numFmtId="171" fontId="0" fillId="0" borderId="0" xfId="27" applyNumberFormat="1" applyFont="1" applyProtection="1">
      <protection hidden="1"/>
    </xf>
    <xf numFmtId="172" fontId="0" fillId="0" borderId="0" xfId="27" applyNumberFormat="1" applyFont="1" applyProtection="1">
      <protection locked="0" hidden="1"/>
    </xf>
    <xf numFmtId="164" fontId="0" fillId="0" borderId="0" xfId="27" applyNumberFormat="1" applyFont="1" applyProtection="1">
      <protection hidden="1"/>
    </xf>
    <xf numFmtId="0" fontId="31" fillId="0" borderId="15" xfId="28" applyFont="1" applyBorder="1" applyAlignment="1" applyProtection="1">
      <alignment vertical="top"/>
      <protection hidden="1"/>
    </xf>
    <xf numFmtId="1" fontId="26" fillId="22" borderId="12" xfId="8" applyNumberFormat="1" applyFont="1" applyFill="1" applyBorder="1" applyAlignment="1" applyProtection="1">
      <alignment horizontal="right" vertical="center" wrapText="1"/>
      <protection hidden="1"/>
    </xf>
    <xf numFmtId="1" fontId="26" fillId="0" borderId="12" xfId="8" applyNumberFormat="1" applyFont="1" applyBorder="1" applyAlignment="1" applyProtection="1">
      <alignment horizontal="right" vertical="center" wrapText="1"/>
      <protection hidden="1"/>
    </xf>
    <xf numFmtId="1" fontId="31" fillId="5" borderId="15" xfId="27" applyNumberFormat="1" applyFont="1" applyFill="1" applyBorder="1" applyAlignment="1" applyProtection="1">
      <alignment horizontal="right" vertical="center"/>
      <protection hidden="1"/>
    </xf>
    <xf numFmtId="1" fontId="31" fillId="0" borderId="15" xfId="27" applyNumberFormat="1" applyFont="1" applyBorder="1" applyAlignment="1" applyProtection="1">
      <alignment horizontal="right" vertical="center"/>
      <protection hidden="1"/>
    </xf>
    <xf numFmtId="4" fontId="39" fillId="0" borderId="0" xfId="28" applyNumberFormat="1" applyFont="1"/>
    <xf numFmtId="1" fontId="7" fillId="5" borderId="37" xfId="28" applyNumberFormat="1" applyFont="1" applyFill="1" applyBorder="1" applyAlignment="1" applyProtection="1">
      <alignment horizontal="right" vertical="center"/>
      <protection hidden="1"/>
    </xf>
    <xf numFmtId="0" fontId="7" fillId="9" borderId="6" xfId="28" applyFont="1" applyFill="1" applyBorder="1" applyAlignment="1" applyProtection="1">
      <alignment vertical="top" wrapText="1"/>
      <protection hidden="1"/>
    </xf>
    <xf numFmtId="2" fontId="7" fillId="22" borderId="6" xfId="28" applyNumberFormat="1" applyFont="1" applyFill="1" applyBorder="1" applyAlignment="1" applyProtection="1">
      <alignment vertical="center" wrapText="1"/>
      <protection hidden="1"/>
    </xf>
    <xf numFmtId="2" fontId="13" fillId="8" borderId="7" xfId="8" applyNumberFormat="1" applyFill="1" applyBorder="1" applyAlignment="1" applyProtection="1">
      <alignment horizontal="right" vertical="center" wrapText="1"/>
      <protection hidden="1"/>
    </xf>
    <xf numFmtId="171" fontId="0" fillId="0" borderId="0" xfId="27" applyNumberFormat="1" applyFont="1" applyFill="1" applyProtection="1">
      <protection hidden="1"/>
    </xf>
    <xf numFmtId="172" fontId="0" fillId="0" borderId="0" xfId="27" applyNumberFormat="1" applyFont="1" applyFill="1" applyProtection="1">
      <protection locked="0" hidden="1"/>
    </xf>
    <xf numFmtId="0" fontId="55" fillId="0" borderId="0" xfId="28" applyFont="1" applyProtection="1">
      <protection hidden="1"/>
    </xf>
    <xf numFmtId="167" fontId="13" fillId="0" borderId="3" xfId="27" applyNumberFormat="1" applyFont="1" applyBorder="1" applyAlignment="1" applyProtection="1">
      <alignment horizontal="right" vertical="center" wrapText="1"/>
      <protection hidden="1"/>
    </xf>
    <xf numFmtId="172" fontId="0" fillId="0" borderId="0" xfId="27" applyNumberFormat="1" applyFont="1" applyProtection="1">
      <protection hidden="1"/>
    </xf>
    <xf numFmtId="172" fontId="0" fillId="0" borderId="0" xfId="27" applyNumberFormat="1" applyFont="1" applyBorder="1" applyProtection="1">
      <protection hidden="1"/>
    </xf>
    <xf numFmtId="172" fontId="0" fillId="0" borderId="0" xfId="27" applyNumberFormat="1" applyFont="1" applyBorder="1" applyProtection="1">
      <protection locked="0" hidden="1"/>
    </xf>
    <xf numFmtId="0" fontId="47" fillId="9" borderId="0" xfId="28" applyFont="1" applyFill="1"/>
    <xf numFmtId="4" fontId="46" fillId="9" borderId="0" xfId="28" applyNumberFormat="1" applyFont="1" applyFill="1"/>
    <xf numFmtId="1" fontId="31" fillId="0" borderId="12" xfId="28" applyNumberFormat="1" applyFont="1" applyBorder="1" applyAlignment="1" applyProtection="1">
      <alignment vertical="center"/>
      <protection hidden="1"/>
    </xf>
    <xf numFmtId="167" fontId="13" fillId="0" borderId="3" xfId="27" applyNumberFormat="1" applyFont="1" applyFill="1" applyBorder="1" applyAlignment="1" applyProtection="1">
      <alignment horizontal="right" vertical="center" wrapText="1"/>
      <protection hidden="1"/>
    </xf>
    <xf numFmtId="167" fontId="31" fillId="22" borderId="12" xfId="27" applyNumberFormat="1" applyFont="1" applyFill="1" applyBorder="1" applyAlignment="1" applyProtection="1">
      <alignment horizontal="right" vertical="top"/>
      <protection hidden="1"/>
    </xf>
    <xf numFmtId="167" fontId="31" fillId="0" borderId="12" xfId="27" applyNumberFormat="1" applyFont="1" applyFill="1" applyBorder="1" applyAlignment="1" applyProtection="1">
      <alignment horizontal="right" vertical="top"/>
      <protection hidden="1"/>
    </xf>
    <xf numFmtId="0" fontId="7" fillId="0" borderId="0" xfId="0" applyFont="1" applyAlignment="1">
      <alignment horizontal="center" vertical="center"/>
    </xf>
    <xf numFmtId="0" fontId="8" fillId="4" borderId="0" xfId="0" applyFont="1" applyFill="1" applyAlignment="1">
      <alignment horizontal="center" vertical="center"/>
    </xf>
    <xf numFmtId="0" fontId="7" fillId="24" borderId="0" xfId="0" applyFont="1" applyFill="1" applyAlignment="1">
      <alignment horizontal="center" vertical="center"/>
    </xf>
    <xf numFmtId="0" fontId="13" fillId="0" borderId="0" xfId="17" applyFont="1" applyAlignment="1">
      <alignment vertical="top" wrapText="1"/>
    </xf>
    <xf numFmtId="166" fontId="7" fillId="5" borderId="37" xfId="28" applyNumberFormat="1" applyFont="1" applyFill="1" applyBorder="1" applyAlignment="1" applyProtection="1">
      <alignment horizontal="right" vertical="center"/>
      <protection hidden="1"/>
    </xf>
    <xf numFmtId="9" fontId="32" fillId="22" borderId="12" xfId="2" applyFont="1" applyFill="1" applyBorder="1" applyAlignment="1" applyProtection="1">
      <alignment horizontal="right" vertical="center"/>
      <protection hidden="1"/>
    </xf>
    <xf numFmtId="9" fontId="31" fillId="5" borderId="7" xfId="2" applyFont="1" applyFill="1" applyBorder="1" applyAlignment="1" applyProtection="1">
      <alignment vertical="center"/>
      <protection hidden="1"/>
    </xf>
    <xf numFmtId="3" fontId="13" fillId="6" borderId="3" xfId="8" applyNumberFormat="1" applyFill="1" applyAlignment="1" applyProtection="1">
      <alignment horizontal="right" vertical="center" wrapText="1"/>
      <protection hidden="1"/>
    </xf>
    <xf numFmtId="3" fontId="31" fillId="6" borderId="12" xfId="28" applyNumberFormat="1" applyFont="1" applyFill="1" applyBorder="1" applyAlignment="1" applyProtection="1">
      <alignment horizontal="right"/>
      <protection hidden="1"/>
    </xf>
    <xf numFmtId="168" fontId="13" fillId="21" borderId="3" xfId="8" applyNumberFormat="1" applyFill="1" applyAlignment="1" applyProtection="1">
      <alignment horizontal="right" vertical="top" wrapText="1"/>
      <protection hidden="1"/>
    </xf>
    <xf numFmtId="0" fontId="78" fillId="4" borderId="0" xfId="7" applyFont="1" applyFill="1" applyBorder="1" applyAlignment="1" applyProtection="1">
      <alignment horizontal="right" vertical="center"/>
      <protection hidden="1"/>
    </xf>
    <xf numFmtId="0" fontId="5" fillId="0" borderId="0" xfId="28" applyFont="1"/>
    <xf numFmtId="9" fontId="8" fillId="0" borderId="0" xfId="29" applyFont="1" applyAlignment="1" applyProtection="1">
      <alignment horizontal="right" vertical="top"/>
      <protection hidden="1"/>
    </xf>
    <xf numFmtId="3" fontId="13" fillId="22" borderId="3" xfId="8" applyNumberFormat="1" applyFill="1" applyAlignment="1" applyProtection="1">
      <alignment horizontal="right" vertical="center" wrapText="1"/>
      <protection hidden="1"/>
    </xf>
    <xf numFmtId="0" fontId="13" fillId="12" borderId="36" xfId="0" applyFont="1" applyFill="1" applyBorder="1" applyAlignment="1" applyProtection="1">
      <alignment wrapText="1"/>
      <protection hidden="1"/>
    </xf>
    <xf numFmtId="0" fontId="13" fillId="0" borderId="36" xfId="0" applyFont="1" applyBorder="1" applyAlignment="1" applyProtection="1">
      <alignment wrapText="1"/>
      <protection hidden="1"/>
    </xf>
    <xf numFmtId="2" fontId="13" fillId="6" borderId="36" xfId="15" applyNumberFormat="1" applyFont="1" applyFill="1" applyBorder="1" applyAlignment="1" applyProtection="1">
      <alignment horizontal="right" vertical="center" wrapText="1"/>
      <protection hidden="1"/>
    </xf>
    <xf numFmtId="2" fontId="13" fillId="0" borderId="36" xfId="15" applyNumberFormat="1" applyFont="1" applyBorder="1" applyAlignment="1" applyProtection="1">
      <alignment horizontal="right" vertical="center" wrapText="1"/>
      <protection hidden="1"/>
    </xf>
    <xf numFmtId="2" fontId="13" fillId="5" borderId="36" xfId="15" applyNumberFormat="1" applyFont="1" applyFill="1" applyBorder="1" applyAlignment="1" applyProtection="1">
      <alignment horizontal="right" wrapText="1"/>
      <protection hidden="1"/>
    </xf>
    <xf numFmtId="0" fontId="13" fillId="5" borderId="36" xfId="15" applyFont="1" applyFill="1" applyBorder="1" applyAlignment="1" applyProtection="1">
      <alignment horizontal="left" vertical="center" wrapText="1"/>
      <protection hidden="1"/>
    </xf>
    <xf numFmtId="2" fontId="13" fillId="10" borderId="36" xfId="15" applyNumberFormat="1" applyFont="1" applyFill="1" applyBorder="1" applyAlignment="1" applyProtection="1">
      <alignment horizontal="right" vertical="center" wrapText="1"/>
      <protection hidden="1"/>
    </xf>
    <xf numFmtId="164" fontId="13" fillId="0" borderId="36" xfId="15" applyNumberFormat="1" applyFont="1" applyBorder="1" applyAlignment="1" applyProtection="1">
      <alignment horizontal="right" vertical="center" wrapText="1"/>
      <protection hidden="1"/>
    </xf>
    <xf numFmtId="164" fontId="13" fillId="5" borderId="36" xfId="15" applyNumberFormat="1" applyFont="1" applyFill="1" applyBorder="1" applyAlignment="1" applyProtection="1">
      <alignment horizontal="right" vertical="center" wrapText="1"/>
      <protection hidden="1"/>
    </xf>
    <xf numFmtId="2" fontId="13" fillId="5" borderId="36" xfId="15" applyNumberFormat="1" applyFont="1" applyFill="1" applyBorder="1" applyAlignment="1" applyProtection="1">
      <alignment horizontal="right" vertical="center" wrapText="1"/>
      <protection hidden="1"/>
    </xf>
    <xf numFmtId="2" fontId="13" fillId="21" borderId="36" xfId="15" applyNumberFormat="1" applyFont="1" applyFill="1" applyBorder="1" applyAlignment="1" applyProtection="1">
      <alignment horizontal="right" vertical="center" wrapText="1"/>
      <protection hidden="1"/>
    </xf>
    <xf numFmtId="0" fontId="13" fillId="0" borderId="43" xfId="8" applyNumberFormat="1" applyBorder="1">
      <alignment horizontal="left" vertical="top" wrapText="1"/>
    </xf>
    <xf numFmtId="165" fontId="13" fillId="0" borderId="44" xfId="8" applyBorder="1">
      <alignment horizontal="left" vertical="top" wrapText="1"/>
    </xf>
    <xf numFmtId="2" fontId="13" fillId="0" borderId="31" xfId="15" applyNumberFormat="1" applyFont="1" applyBorder="1" applyAlignment="1">
      <alignment horizontal="right" vertical="center" wrapText="1"/>
    </xf>
    <xf numFmtId="165" fontId="13" fillId="6" borderId="3" xfId="8" applyFill="1">
      <alignment horizontal="left" vertical="top" wrapText="1"/>
    </xf>
    <xf numFmtId="165" fontId="13" fillId="0" borderId="3" xfId="8">
      <alignment horizontal="left" vertical="top" wrapText="1"/>
    </xf>
    <xf numFmtId="0" fontId="10" fillId="0" borderId="0" xfId="0" applyFont="1" applyAlignment="1">
      <alignment horizontal="left" vertical="center" wrapText="1"/>
    </xf>
    <xf numFmtId="0" fontId="10" fillId="5" borderId="0" xfId="0" applyFont="1" applyFill="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wrapText="1"/>
    </xf>
    <xf numFmtId="49" fontId="26" fillId="0" borderId="0" xfId="20" applyFont="1" applyBorder="1" applyAlignment="1" applyProtection="1">
      <alignment horizontal="left" vertical="center"/>
    </xf>
    <xf numFmtId="0" fontId="13" fillId="5" borderId="5" xfId="15" applyFont="1" applyFill="1" applyBorder="1" applyAlignment="1">
      <alignment horizontal="left" vertical="center" wrapText="1"/>
    </xf>
    <xf numFmtId="0" fontId="10" fillId="0" borderId="0" xfId="19" applyFont="1" applyAlignment="1">
      <alignment horizontal="left" vertical="center" wrapText="1"/>
    </xf>
    <xf numFmtId="0" fontId="13" fillId="0" borderId="3" xfId="8" applyNumberFormat="1">
      <alignment horizontal="left" vertical="top" wrapText="1"/>
    </xf>
    <xf numFmtId="167" fontId="13" fillId="0" borderId="29" xfId="1" applyNumberFormat="1" applyFont="1" applyFill="1" applyBorder="1" applyAlignment="1">
      <alignment horizontal="left" vertical="center" wrapText="1"/>
    </xf>
    <xf numFmtId="0" fontId="8" fillId="4" borderId="0" xfId="7" applyFont="1" applyFill="1" applyBorder="1" applyAlignment="1">
      <alignment horizontal="left" vertical="center"/>
    </xf>
    <xf numFmtId="0" fontId="8" fillId="4" borderId="5" xfId="7" applyFont="1" applyFill="1" applyBorder="1" applyAlignment="1">
      <alignment horizontal="left" vertical="center"/>
    </xf>
    <xf numFmtId="0" fontId="8" fillId="4" borderId="0" xfId="7" applyFont="1" applyFill="1" applyBorder="1" applyAlignment="1">
      <alignment horizontal="center"/>
    </xf>
    <xf numFmtId="0" fontId="13" fillId="0" borderId="33" xfId="8" applyNumberFormat="1" applyBorder="1">
      <alignment horizontal="left" vertical="top" wrapText="1"/>
    </xf>
    <xf numFmtId="0" fontId="13" fillId="0" borderId="0" xfId="0" applyFont="1" applyAlignment="1">
      <alignment vertical="top" wrapText="1"/>
    </xf>
    <xf numFmtId="0" fontId="38" fillId="0" borderId="0" xfId="0" applyFont="1"/>
    <xf numFmtId="0" fontId="13" fillId="0" borderId="9" xfId="0" applyFont="1" applyBorder="1" applyAlignment="1" applyProtection="1">
      <alignment wrapText="1"/>
      <protection hidden="1"/>
    </xf>
    <xf numFmtId="0" fontId="54" fillId="13" borderId="0" xfId="0" applyFont="1" applyFill="1" applyAlignment="1">
      <alignment horizontal="center"/>
    </xf>
    <xf numFmtId="0" fontId="54" fillId="11" borderId="0" xfId="0" applyFont="1" applyFill="1" applyAlignment="1">
      <alignment horizontal="center"/>
    </xf>
    <xf numFmtId="0" fontId="10" fillId="0" borderId="0" xfId="0" applyFont="1" applyAlignment="1" applyProtection="1">
      <alignment wrapText="1"/>
      <protection hidden="1"/>
    </xf>
    <xf numFmtId="0" fontId="13" fillId="0" borderId="0" xfId="0" applyFont="1" applyAlignment="1" applyProtection="1">
      <alignment wrapText="1"/>
      <protection hidden="1"/>
    </xf>
    <xf numFmtId="0" fontId="54" fillId="13" borderId="0" xfId="0" applyFont="1" applyFill="1" applyAlignment="1" applyProtection="1">
      <alignment horizontal="center"/>
      <protection hidden="1"/>
    </xf>
    <xf numFmtId="0" fontId="54" fillId="11" borderId="0" xfId="0" applyFont="1" applyFill="1" applyAlignment="1" applyProtection="1">
      <alignment horizontal="center"/>
      <protection hidden="1"/>
    </xf>
    <xf numFmtId="0" fontId="10" fillId="0" borderId="0" xfId="0" applyFont="1" applyProtection="1">
      <protection hidden="1"/>
    </xf>
    <xf numFmtId="0" fontId="7" fillId="0" borderId="0" xfId="28" applyFont="1" applyAlignment="1" applyProtection="1">
      <alignment horizontal="left" vertical="top" wrapText="1"/>
      <protection hidden="1"/>
    </xf>
    <xf numFmtId="0" fontId="7" fillId="0" borderId="0" xfId="28" applyFont="1" applyAlignment="1" applyProtection="1">
      <alignment horizontal="left" wrapText="1"/>
      <protection hidden="1"/>
    </xf>
    <xf numFmtId="0" fontId="13" fillId="0" borderId="0" xfId="28" applyFont="1" applyAlignment="1" applyProtection="1">
      <alignment horizontal="left" vertical="center" wrapText="1"/>
      <protection hidden="1"/>
    </xf>
    <xf numFmtId="0" fontId="7" fillId="0" borderId="0" xfId="17" applyFont="1" applyAlignment="1">
      <alignment horizontal="left" vertical="top" wrapText="1"/>
    </xf>
    <xf numFmtId="0" fontId="7" fillId="0" borderId="9" xfId="28" applyFont="1" applyBorder="1" applyAlignment="1" applyProtection="1">
      <alignment horizontal="left" wrapText="1"/>
      <protection hidden="1"/>
    </xf>
    <xf numFmtId="0" fontId="13" fillId="0" borderId="0" xfId="17" applyFont="1" applyAlignment="1">
      <alignment horizontal="left" vertical="top" wrapText="1"/>
    </xf>
    <xf numFmtId="0" fontId="7" fillId="0" borderId="9" xfId="28" applyFont="1" applyBorder="1" applyAlignment="1" applyProtection="1">
      <alignment horizontal="left" vertical="top" wrapText="1"/>
      <protection hidden="1"/>
    </xf>
    <xf numFmtId="0" fontId="13" fillId="0" borderId="20" xfId="0" applyFont="1" applyBorder="1" applyAlignment="1" applyProtection="1">
      <alignment wrapText="1"/>
      <protection hidden="1"/>
    </xf>
    <xf numFmtId="0" fontId="13" fillId="0" borderId="9" xfId="0" applyFont="1" applyBorder="1" applyAlignment="1" applyProtection="1">
      <alignment horizontal="left" vertical="top"/>
      <protection hidden="1"/>
    </xf>
    <xf numFmtId="0" fontId="8" fillId="4" borderId="0" xfId="0" applyFont="1" applyFill="1" applyAlignment="1" applyProtection="1">
      <alignment horizontal="left"/>
      <protection hidden="1"/>
    </xf>
    <xf numFmtId="0" fontId="10" fillId="0" borderId="19" xfId="0" applyFont="1" applyBorder="1" applyAlignment="1" applyProtection="1">
      <alignment wrapText="1"/>
      <protection hidden="1"/>
    </xf>
    <xf numFmtId="0" fontId="10" fillId="0" borderId="21" xfId="0" applyFont="1" applyBorder="1" applyAlignment="1" applyProtection="1">
      <alignment wrapText="1"/>
      <protection hidden="1"/>
    </xf>
    <xf numFmtId="2" fontId="13" fillId="5" borderId="36" xfId="15" applyNumberFormat="1" applyFont="1" applyFill="1" applyBorder="1" applyAlignment="1" applyProtection="1">
      <alignment horizontal="left" vertical="center" wrapText="1"/>
      <protection hidden="1"/>
    </xf>
    <xf numFmtId="0" fontId="10" fillId="0" borderId="34" xfId="0" applyFont="1" applyBorder="1" applyAlignment="1" applyProtection="1">
      <alignment horizontal="left" wrapText="1"/>
      <protection hidden="1"/>
    </xf>
    <xf numFmtId="0" fontId="10" fillId="0" borderId="21" xfId="0" applyFont="1" applyBorder="1" applyAlignment="1" applyProtection="1">
      <alignment horizontal="left" wrapText="1"/>
      <protection hidden="1"/>
    </xf>
    <xf numFmtId="0" fontId="10" fillId="0" borderId="7" xfId="0" applyFont="1" applyBorder="1" applyAlignment="1" applyProtection="1">
      <alignment horizontal="left" wrapText="1"/>
      <protection hidden="1"/>
    </xf>
    <xf numFmtId="0" fontId="71" fillId="11" borderId="0" xfId="0" applyFont="1" applyFill="1" applyAlignment="1" applyProtection="1">
      <alignment horizontal="left"/>
      <protection hidden="1"/>
    </xf>
    <xf numFmtId="0" fontId="13" fillId="0" borderId="9" xfId="8" applyNumberFormat="1" applyBorder="1" applyProtection="1">
      <alignment horizontal="left" vertical="top" wrapText="1"/>
      <protection hidden="1"/>
    </xf>
    <xf numFmtId="0" fontId="13" fillId="0" borderId="0" xfId="8" applyNumberFormat="1" applyBorder="1" applyProtection="1">
      <alignment horizontal="left" vertical="top" wrapText="1"/>
      <protection hidden="1"/>
    </xf>
    <xf numFmtId="16" fontId="13" fillId="0" borderId="3" xfId="8" applyNumberFormat="1">
      <alignment horizontal="left" vertical="top" wrapText="1"/>
    </xf>
    <xf numFmtId="165" fontId="13" fillId="0" borderId="44" xfId="8" applyBorder="1">
      <alignment horizontal="left" vertical="top" wrapText="1"/>
    </xf>
    <xf numFmtId="165" fontId="13" fillId="0" borderId="7" xfId="8" applyBorder="1">
      <alignment horizontal="left" vertical="top" wrapText="1"/>
    </xf>
    <xf numFmtId="0" fontId="8" fillId="19" borderId="0" xfId="0" applyFont="1" applyFill="1" applyAlignment="1">
      <alignment horizontal="left" vertical="top" wrapText="1"/>
    </xf>
    <xf numFmtId="165" fontId="13" fillId="0" borderId="0" xfId="8" applyBorder="1">
      <alignment horizontal="left" vertical="top" wrapText="1"/>
    </xf>
    <xf numFmtId="0" fontId="9" fillId="0" borderId="0" xfId="0" applyFont="1" applyAlignment="1">
      <alignment horizontal="left" wrapText="1"/>
    </xf>
    <xf numFmtId="0" fontId="54" fillId="4" borderId="0" xfId="0" applyFont="1" applyFill="1" applyAlignment="1">
      <alignment horizontal="left" vertical="top" wrapText="1"/>
    </xf>
    <xf numFmtId="0" fontId="13" fillId="5" borderId="30" xfId="19" applyFont="1" applyFill="1" applyBorder="1" applyAlignment="1">
      <alignment horizontal="left" vertical="top" wrapText="1"/>
    </xf>
    <xf numFmtId="0" fontId="13" fillId="5" borderId="0" xfId="19" applyFont="1" applyFill="1" applyAlignment="1">
      <alignment horizontal="left" vertical="top" wrapText="1"/>
    </xf>
    <xf numFmtId="0" fontId="13" fillId="5" borderId="5" xfId="19" applyFont="1" applyFill="1" applyBorder="1" applyAlignment="1">
      <alignment horizontal="left" vertical="top" wrapText="1"/>
    </xf>
    <xf numFmtId="0" fontId="13" fillId="5" borderId="7" xfId="19" applyFont="1" applyFill="1" applyBorder="1" applyAlignment="1">
      <alignment horizontal="left" vertical="top" wrapText="1"/>
    </xf>
    <xf numFmtId="0" fontId="13" fillId="5" borderId="0" xfId="19" applyFont="1" applyFill="1" applyAlignment="1">
      <alignment horizontal="center" vertical="top" wrapText="1"/>
    </xf>
    <xf numFmtId="0" fontId="13" fillId="5" borderId="5" xfId="19" applyFont="1" applyFill="1" applyBorder="1" applyAlignment="1">
      <alignment horizontal="center" vertical="top" wrapText="1"/>
    </xf>
    <xf numFmtId="0" fontId="13" fillId="5" borderId="41" xfId="19" applyFont="1" applyFill="1" applyBorder="1" applyAlignment="1">
      <alignment horizontal="center" vertical="top" wrapText="1"/>
    </xf>
    <xf numFmtId="0" fontId="13" fillId="5" borderId="42" xfId="19" applyFont="1" applyFill="1" applyBorder="1" applyAlignment="1">
      <alignment horizontal="center" vertical="top" wrapText="1"/>
    </xf>
    <xf numFmtId="0" fontId="13" fillId="5" borderId="45" xfId="19" applyFont="1" applyFill="1" applyBorder="1" applyAlignment="1">
      <alignment horizontal="center" vertical="top" wrapText="1"/>
    </xf>
    <xf numFmtId="0" fontId="13" fillId="5" borderId="39" xfId="19" applyFont="1" applyFill="1" applyBorder="1" applyAlignment="1">
      <alignment horizontal="center" vertical="top" wrapText="1"/>
    </xf>
    <xf numFmtId="0" fontId="13" fillId="5" borderId="40" xfId="19" applyFont="1" applyFill="1" applyBorder="1" applyAlignment="1">
      <alignment horizontal="center" vertical="top" wrapText="1"/>
    </xf>
  </cellXfs>
  <cellStyles count="31">
    <cellStyle name="2. Dates" xfId="8" xr:uid="{CF9D8BDB-A75A-4322-8D42-F9F4BA5C7006}"/>
    <cellStyle name="Accent1" xfId="4" builtinId="29"/>
    <cellStyle name="Accent2" xfId="5" builtinId="33"/>
    <cellStyle name="Bottom Border" xfId="20" xr:uid="{1370B8C1-EDE9-44DA-8F55-CEF6FAF469FD}"/>
    <cellStyle name="Comma" xfId="1" builtinId="3"/>
    <cellStyle name="Comma 2" xfId="27" xr:uid="{713C0220-C435-41A0-BF47-E738CDBF7C73}"/>
    <cellStyle name="Data Label" xfId="9" xr:uid="{9CE584B2-FE4E-41BD-BE00-2CC02804AD5D}"/>
    <cellStyle name="Footnotes" xfId="14" xr:uid="{86948CC8-97D1-4C27-8857-6830F78AEB8A}"/>
    <cellStyle name="Height Spacer" xfId="13" xr:uid="{3C24432E-1270-46F2-9509-CC147A372544}"/>
    <cellStyle name="Hyperlink" xfId="6" builtinId="8"/>
    <cellStyle name="NAB FTB1 - Financial Table Body" xfId="19" xr:uid="{49F25DDB-5D24-4968-98FE-B23EB11064F4}"/>
    <cellStyle name="NAB FTBB1 - Financial Table Body,AB" xfId="15" xr:uid="{17ADAEC6-F13B-4F1B-8052-9CD9F0C5B2E9}"/>
    <cellStyle name="NAB FTBB1a - Financial Table Body,AB,U" xfId="7" xr:uid="{18DC22A6-C6E6-4AB0-90BD-235ED5A6222A}"/>
    <cellStyle name="NAB FTH2a - Financial Header 2" xfId="18" xr:uid="{F7D266DC-362D-4E6C-9A36-09B01266E145}"/>
    <cellStyle name="NAB H2 - Header 2" xfId="16" xr:uid="{380B67F8-2FE5-4D56-9A5E-07449C80E686}"/>
    <cellStyle name="Normal" xfId="0" builtinId="0"/>
    <cellStyle name="Normal 2 3 3 2" xfId="17" xr:uid="{43EBE4D1-E29A-4776-B8C7-8F541FA4EFDF}"/>
    <cellStyle name="Normal 3" xfId="28" xr:uid="{0A295B42-D91D-4F3B-A3EC-210DA87B76CA}"/>
    <cellStyle name="Normal 6" xfId="25" xr:uid="{8CB4396D-90D0-4476-89BC-891176DC7EDA}"/>
    <cellStyle name="Number - retain format" xfId="10" xr:uid="{809F6EFD-C335-43D9-AA98-011C67FA8028}"/>
    <cellStyle name="Per cent 2" xfId="29" xr:uid="{0AED2F98-4A8E-C942-9D8C-C82CB1600C6A}"/>
    <cellStyle name="Percent" xfId="2" builtinId="5"/>
    <cellStyle name="Percent 2" xfId="30" xr:uid="{C83ED4FE-D4D3-1A46-B35A-A30FC4B92725}"/>
    <cellStyle name="T Head Righ Align" xfId="22" xr:uid="{E1F7EC04-6472-4D8A-9F30-AA0125FF8CCC}"/>
    <cellStyle name="Table-Chart Heading" xfId="11" xr:uid="{2B851AAC-0357-4BBF-8200-A70F1FF78DF9}"/>
    <cellStyle name="Table-Chart Heading 3" xfId="12" xr:uid="{A2BDEDE9-854B-4F4F-886D-48B65844EBCD}"/>
    <cellStyle name="T-Head Left align" xfId="21" xr:uid="{D562FAB1-FAC1-410B-9BAD-DEA5EA4DB99F}"/>
    <cellStyle name="Total" xfId="3" builtinId="25"/>
    <cellStyle name="T-text" xfId="23" xr:uid="{CB3C5446-7E90-41AE-920E-1DFB3DC185EC}"/>
    <cellStyle name="T-text Bold" xfId="24" xr:uid="{E96E7188-E65F-4CCE-833E-A212FBEB7A79}"/>
    <cellStyle name="T-text Underline" xfId="26" xr:uid="{7DD4057A-FCBA-4818-9D43-B042F9E3392F}"/>
  </cellStyles>
  <dxfs count="8">
    <dxf>
      <font>
        <strike val="0"/>
        <outline val="0"/>
        <shadow val="0"/>
        <u val="none"/>
        <vertAlign val="baseline"/>
        <sz val="8"/>
        <name val="Calibri"/>
        <family val="2"/>
        <scheme val="minor"/>
      </font>
      <alignment horizontal="general" vertical="center" textRotation="0" wrapText="1" indent="0" justifyLastLine="0" shrinkToFit="0" readingOrder="0"/>
    </dxf>
    <dxf>
      <font>
        <strike val="0"/>
        <outline val="0"/>
        <shadow val="0"/>
        <u val="none"/>
        <vertAlign val="baseline"/>
        <sz val="8"/>
        <name val="Calibri"/>
        <family val="2"/>
        <scheme val="minor"/>
      </font>
      <alignment horizontal="center" vertical="center" textRotation="0" wrapText="0" indent="0" justifyLastLine="0" shrinkToFit="0" readingOrder="0"/>
    </dxf>
    <dxf>
      <font>
        <strike val="0"/>
        <outline val="0"/>
        <shadow val="0"/>
        <u val="none"/>
        <vertAlign val="baseline"/>
        <sz val="8"/>
        <name val="Calibri"/>
        <family val="2"/>
        <scheme val="minor"/>
      </font>
      <alignment horizontal="center" vertical="center" textRotation="0" wrapText="0" indent="0" justifyLastLine="0" shrinkToFit="0" readingOrder="0"/>
    </dxf>
    <dxf>
      <font>
        <strike val="0"/>
        <outline val="0"/>
        <shadow val="0"/>
        <u val="none"/>
        <vertAlign val="baseline"/>
        <sz val="8"/>
        <name val="Calibri"/>
        <family val="2"/>
        <scheme val="minor"/>
      </font>
      <alignment horizontal="center" vertical="center" textRotation="0" wrapText="0" indent="0" justifyLastLine="0" shrinkToFit="0" readingOrder="0"/>
    </dxf>
    <dxf>
      <font>
        <strike val="0"/>
        <outline val="0"/>
        <shadow val="0"/>
        <u val="none"/>
        <vertAlign val="baseline"/>
        <sz val="8"/>
        <name val="Calibri"/>
        <family val="2"/>
        <scheme val="minor"/>
      </font>
      <alignment horizontal="left" vertical="center" textRotation="0" wrapText="0" indent="0" justifyLastLine="0" shrinkToFit="0" readingOrder="0"/>
    </dxf>
    <dxf>
      <font>
        <strike val="0"/>
        <outline val="0"/>
        <shadow val="0"/>
        <u val="none"/>
        <vertAlign val="baseline"/>
        <sz val="8"/>
        <name val="Calibri"/>
        <family val="2"/>
        <scheme val="minor"/>
      </font>
      <alignment horizontal="general" vertical="center" textRotation="0" wrapText="1" indent="0" justifyLastLine="0" shrinkToFit="0" readingOrder="0"/>
    </dxf>
    <dxf>
      <font>
        <strike val="0"/>
        <outline val="0"/>
        <shadow val="0"/>
        <u val="none"/>
        <vertAlign val="baseline"/>
        <sz val="8"/>
        <name val="Calibri"/>
        <family val="2"/>
        <scheme val="minor"/>
      </font>
      <alignment vertical="center" textRotation="0" indent="0" justifyLastLine="0" shrinkToFit="0" readingOrder="0"/>
    </dxf>
    <dxf>
      <font>
        <b val="0"/>
        <i val="0"/>
        <strike val="0"/>
        <condense val="0"/>
        <extend val="0"/>
        <outline val="0"/>
        <shadow val="0"/>
        <u val="none"/>
        <vertAlign val="baseline"/>
        <sz val="8"/>
        <color theme="0"/>
        <name val="Calibri"/>
        <family val="2"/>
        <scheme val="minor"/>
      </font>
      <fill>
        <patternFill patternType="solid">
          <fgColor indexed="64"/>
          <bgColor rgb="FF4F758B"/>
        </patternFill>
      </fill>
      <alignment horizontal="left" vertical="center" textRotation="0" wrapText="0" indent="0" justifyLastLine="0" shrinkToFit="0" readingOrder="0"/>
    </dxf>
  </dxfs>
  <tableStyles count="0" defaultTableStyle="TableStyleMedium2" defaultPivotStyle="PivotStyleLight16"/>
  <colors>
    <mruColors>
      <color rgb="FFD0D0CE"/>
      <color rgb="FF7BAFD4"/>
      <color rgb="FFA4BCC2"/>
      <color rgb="FF4F758B"/>
      <color rgb="FFF2F2F2"/>
      <color rgb="FFEAE8AD"/>
      <color rgb="FF6366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100"/>
              <a:t>Recordable injury rate (TRIFR) - all workforce</a:t>
            </a:r>
          </a:p>
          <a:p>
            <a:pPr>
              <a:defRPr/>
            </a:pPr>
            <a:r>
              <a:rPr lang="en-AU" sz="1000"/>
              <a:t>Per</a:t>
            </a:r>
            <a:r>
              <a:rPr lang="en-AU" sz="1000" baseline="0"/>
              <a:t> 200,000 hours worked</a:t>
            </a:r>
            <a:endParaRPr lang="en-AU"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'Health and Safety'!$B$28</c:f>
              <c:strCache>
                <c:ptCount val="1"/>
                <c:pt idx="0">
                  <c:v>Recordable injury rate (TRIFR) - all workforce</c:v>
                </c:pt>
              </c:strCache>
            </c:strRef>
          </c:tx>
          <c:spPr>
            <a:solidFill>
              <a:srgbClr val="4F758B"/>
            </a:solidFill>
            <a:ln>
              <a:noFill/>
            </a:ln>
            <a:effectLst/>
          </c:spPr>
          <c:invertIfNegative val="0"/>
          <c:trendline>
            <c:spPr>
              <a:ln w="12700" cap="flat" cmpd="sng" algn="ctr">
                <a:solidFill>
                  <a:schemeClr val="accent2"/>
                </a:solidFill>
                <a:prstDash val="solid"/>
                <a:miter lim="800000"/>
              </a:ln>
              <a:effectLst/>
            </c:spPr>
            <c:trendlineType val="exp"/>
            <c:dispRSqr val="0"/>
            <c:dispEq val="0"/>
          </c:trendline>
          <c:cat>
            <c:strRef>
              <c:f>'Health and Safety'!$C$26:$I$26</c:f>
              <c:strCache>
                <c:ptCount val="7"/>
                <c:pt idx="0">
                  <c:v>FY25</c:v>
                </c:pt>
                <c:pt idx="1">
                  <c:v>FY24</c:v>
                </c:pt>
                <c:pt idx="2">
                  <c:v>FY23</c:v>
                </c:pt>
                <c:pt idx="3">
                  <c:v>FY22</c:v>
                </c:pt>
                <c:pt idx="4">
                  <c:v>FY21</c:v>
                </c:pt>
                <c:pt idx="5">
                  <c:v>FY20</c:v>
                </c:pt>
                <c:pt idx="6">
                  <c:v>FY19</c:v>
                </c:pt>
              </c:strCache>
            </c:strRef>
          </c:cat>
          <c:val>
            <c:numRef>
              <c:f>'Health and Safety'!$C$28:$I$28</c:f>
              <c:numCache>
                <c:formatCode>General</c:formatCode>
                <c:ptCount val="7"/>
                <c:pt idx="0">
                  <c:v>1.04</c:v>
                </c:pt>
                <c:pt idx="1">
                  <c:v>0.99</c:v>
                </c:pt>
                <c:pt idx="2">
                  <c:v>1.08</c:v>
                </c:pt>
                <c:pt idx="3">
                  <c:v>1.18</c:v>
                </c:pt>
                <c:pt idx="4">
                  <c:v>1.22</c:v>
                </c:pt>
                <c:pt idx="5">
                  <c:v>1.29</c:v>
                </c:pt>
                <c:pt idx="6" formatCode="0.00">
                  <c:v>1.71</c:v>
                </c:pt>
              </c:numCache>
            </c:numRef>
          </c:val>
          <c:extLst>
            <c:ext xmlns:c16="http://schemas.microsoft.com/office/drawing/2014/chart" uri="{C3380CC4-5D6E-409C-BE32-E72D297353CC}">
              <c16:uniqueId val="{00000006-7982-4BFA-A587-FEAD030E2E65}"/>
            </c:ext>
          </c:extLst>
        </c:ser>
        <c:dLbls>
          <c:showLegendKey val="0"/>
          <c:showVal val="0"/>
          <c:showCatName val="0"/>
          <c:showSerName val="0"/>
          <c:showPercent val="0"/>
          <c:showBubbleSize val="0"/>
        </c:dLbls>
        <c:gapWidth val="219"/>
        <c:overlap val="-27"/>
        <c:axId val="1287620767"/>
        <c:axId val="1287652383"/>
      </c:barChart>
      <c:catAx>
        <c:axId val="128762076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652383"/>
        <c:crosses val="autoZero"/>
        <c:auto val="1"/>
        <c:lblAlgn val="ctr"/>
        <c:lblOffset val="100"/>
        <c:noMultiLvlLbl val="0"/>
      </c:catAx>
      <c:valAx>
        <c:axId val="1287652383"/>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6207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100"/>
              <a:t>Critical risk incident rate - all workforce</a:t>
            </a:r>
          </a:p>
          <a:p>
            <a:pPr>
              <a:defRPr/>
            </a:pPr>
            <a:r>
              <a:rPr lang="en-AU" sz="1000"/>
              <a:t>Per</a:t>
            </a:r>
            <a:r>
              <a:rPr lang="en-AU" sz="1000" baseline="0"/>
              <a:t> 200,000 hours worked</a:t>
            </a:r>
            <a:endParaRPr lang="en-AU" sz="1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'Health and Safety'!$B$32</c:f>
              <c:strCache>
                <c:ptCount val="1"/>
                <c:pt idx="0">
                  <c:v>Lost time injury rate (LTIFR) - all workforce</c:v>
                </c:pt>
              </c:strCache>
            </c:strRef>
          </c:tx>
          <c:spPr>
            <a:solidFill>
              <a:srgbClr val="4F758B"/>
            </a:solidFill>
            <a:ln>
              <a:noFill/>
            </a:ln>
            <a:effectLst/>
          </c:spPr>
          <c:invertIfNegative val="0"/>
          <c:trendline>
            <c:spPr>
              <a:ln w="12700" cap="flat" cmpd="sng" algn="ctr">
                <a:solidFill>
                  <a:schemeClr val="accent2"/>
                </a:solidFill>
                <a:prstDash val="solid"/>
                <a:miter lim="800000"/>
              </a:ln>
              <a:effectLst/>
            </c:spPr>
            <c:trendlineType val="exp"/>
            <c:dispRSqr val="0"/>
            <c:dispEq val="0"/>
          </c:trendline>
          <c:cat>
            <c:strRef>
              <c:f>'Health and Safety'!$C$26:$I$26</c:f>
              <c:strCache>
                <c:ptCount val="7"/>
                <c:pt idx="0">
                  <c:v>FY25</c:v>
                </c:pt>
                <c:pt idx="1">
                  <c:v>FY24</c:v>
                </c:pt>
                <c:pt idx="2">
                  <c:v>FY23</c:v>
                </c:pt>
                <c:pt idx="3">
                  <c:v>FY22</c:v>
                </c:pt>
                <c:pt idx="4">
                  <c:v>FY21</c:v>
                </c:pt>
                <c:pt idx="5">
                  <c:v>FY20</c:v>
                </c:pt>
                <c:pt idx="6">
                  <c:v>FY19</c:v>
                </c:pt>
              </c:strCache>
            </c:strRef>
          </c:cat>
          <c:val>
            <c:numRef>
              <c:f>'Health and Safety'!$C$32:$I$32</c:f>
              <c:numCache>
                <c:formatCode>General</c:formatCode>
                <c:ptCount val="7"/>
                <c:pt idx="0">
                  <c:v>0.11</c:v>
                </c:pt>
                <c:pt idx="1">
                  <c:v>0.23</c:v>
                </c:pt>
                <c:pt idx="2">
                  <c:v>0.19</c:v>
                </c:pt>
                <c:pt idx="3">
                  <c:v>0.23</c:v>
                </c:pt>
                <c:pt idx="4">
                  <c:v>0.27</c:v>
                </c:pt>
                <c:pt idx="5">
                  <c:v>0.28999999999999998</c:v>
                </c:pt>
                <c:pt idx="6" formatCode="0.00">
                  <c:v>0.4</c:v>
                </c:pt>
              </c:numCache>
            </c:numRef>
          </c:val>
          <c:extLst>
            <c:ext xmlns:c16="http://schemas.microsoft.com/office/drawing/2014/chart" uri="{C3380CC4-5D6E-409C-BE32-E72D297353CC}">
              <c16:uniqueId val="{00000001-C46C-45B2-970A-A33FDB6D7878}"/>
            </c:ext>
          </c:extLst>
        </c:ser>
        <c:dLbls>
          <c:showLegendKey val="0"/>
          <c:showVal val="0"/>
          <c:showCatName val="0"/>
          <c:showSerName val="0"/>
          <c:showPercent val="0"/>
          <c:showBubbleSize val="0"/>
        </c:dLbls>
        <c:gapWidth val="219"/>
        <c:overlap val="-27"/>
        <c:axId val="1287620767"/>
        <c:axId val="1287652383"/>
      </c:barChart>
      <c:catAx>
        <c:axId val="1287620767"/>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652383"/>
        <c:crosses val="autoZero"/>
        <c:auto val="1"/>
        <c:lblAlgn val="ctr"/>
        <c:lblOffset val="100"/>
        <c:noMultiLvlLbl val="0"/>
      </c:catAx>
      <c:valAx>
        <c:axId val="1287652383"/>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76207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mn-lt"/>
              </a:rPr>
              <a:t>GHG emissions and intensity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0392621594891611E-2"/>
          <c:y val="0.15074075437100284"/>
          <c:w val="0.85857112100559596"/>
          <c:h val="0.67745895409547008"/>
        </c:manualLayout>
      </c:layout>
      <c:barChart>
        <c:barDir val="col"/>
        <c:grouping val="stacked"/>
        <c:varyColors val="0"/>
        <c:ser>
          <c:idx val="0"/>
          <c:order val="0"/>
          <c:tx>
            <c:strRef>
              <c:f>'Energy and emissions'!$J$25</c:f>
              <c:strCache>
                <c:ptCount val="1"/>
                <c:pt idx="0">
                  <c:v>Scope 1 (kt CO2e)</c:v>
                </c:pt>
              </c:strCache>
            </c:strRef>
          </c:tx>
          <c:spPr>
            <a:solidFill>
              <a:srgbClr val="4F758B"/>
            </a:solidFill>
            <a:ln>
              <a:noFill/>
            </a:ln>
            <a:effectLst/>
          </c:spPr>
          <c:invertIfNegative val="0"/>
          <c:cat>
            <c:strRef>
              <c:f>'Energy and emissions'!$K$24:$P$24</c:f>
              <c:strCache>
                <c:ptCount val="6"/>
                <c:pt idx="0">
                  <c:v>FY20</c:v>
                </c:pt>
                <c:pt idx="1">
                  <c:v>FY21</c:v>
                </c:pt>
                <c:pt idx="2">
                  <c:v>FY22</c:v>
                </c:pt>
                <c:pt idx="3">
                  <c:v>FY23</c:v>
                </c:pt>
                <c:pt idx="4">
                  <c:v>FY24</c:v>
                </c:pt>
                <c:pt idx="5">
                  <c:v>FY25</c:v>
                </c:pt>
              </c:strCache>
            </c:strRef>
          </c:cat>
          <c:val>
            <c:numRef>
              <c:f>'Energy and emissions'!$K$25:$P$25</c:f>
              <c:numCache>
                <c:formatCode>General</c:formatCode>
                <c:ptCount val="6"/>
                <c:pt idx="0">
                  <c:v>76.099999999999994</c:v>
                </c:pt>
                <c:pt idx="1">
                  <c:v>72.099999999999994</c:v>
                </c:pt>
                <c:pt idx="2" formatCode="0.0">
                  <c:v>80.476950000000002</c:v>
                </c:pt>
                <c:pt idx="3" formatCode="0.0">
                  <c:v>81.453999999999994</c:v>
                </c:pt>
                <c:pt idx="4" formatCode="0.0">
                  <c:v>79.599999999999994</c:v>
                </c:pt>
                <c:pt idx="5">
                  <c:v>74.972707517515545</c:v>
                </c:pt>
              </c:numCache>
            </c:numRef>
          </c:val>
          <c:extLst>
            <c:ext xmlns:c16="http://schemas.microsoft.com/office/drawing/2014/chart" uri="{C3380CC4-5D6E-409C-BE32-E72D297353CC}">
              <c16:uniqueId val="{00000000-800E-9C44-9A05-70AE89F56C58}"/>
            </c:ext>
          </c:extLst>
        </c:ser>
        <c:ser>
          <c:idx val="1"/>
          <c:order val="1"/>
          <c:tx>
            <c:strRef>
              <c:f>'Energy and emissions'!$J$26</c:f>
              <c:strCache>
                <c:ptCount val="1"/>
                <c:pt idx="0">
                  <c:v>Scope 2 market-based (kt CO2e)</c:v>
                </c:pt>
              </c:strCache>
            </c:strRef>
          </c:tx>
          <c:spPr>
            <a:solidFill>
              <a:srgbClr val="7BAFD4"/>
            </a:solidFill>
            <a:ln>
              <a:noFill/>
            </a:ln>
            <a:effectLst/>
          </c:spPr>
          <c:invertIfNegative val="0"/>
          <c:cat>
            <c:strRef>
              <c:f>'Energy and emissions'!$K$24:$P$24</c:f>
              <c:strCache>
                <c:ptCount val="6"/>
                <c:pt idx="0">
                  <c:v>FY20</c:v>
                </c:pt>
                <c:pt idx="1">
                  <c:v>FY21</c:v>
                </c:pt>
                <c:pt idx="2">
                  <c:v>FY22</c:v>
                </c:pt>
                <c:pt idx="3">
                  <c:v>FY23</c:v>
                </c:pt>
                <c:pt idx="4">
                  <c:v>FY24</c:v>
                </c:pt>
                <c:pt idx="5">
                  <c:v>FY25</c:v>
                </c:pt>
              </c:strCache>
            </c:strRef>
          </c:cat>
          <c:val>
            <c:numRef>
              <c:f>'Energy and emissions'!$K$26:$P$26</c:f>
              <c:numCache>
                <c:formatCode>General</c:formatCode>
                <c:ptCount val="6"/>
                <c:pt idx="0">
                  <c:v>71.8</c:v>
                </c:pt>
                <c:pt idx="1">
                  <c:v>63.1</c:v>
                </c:pt>
                <c:pt idx="2">
                  <c:v>47.8</c:v>
                </c:pt>
                <c:pt idx="3" formatCode="0.0">
                  <c:v>23.152999999999999</c:v>
                </c:pt>
                <c:pt idx="4" formatCode="0.0">
                  <c:v>20.437061747499992</c:v>
                </c:pt>
                <c:pt idx="5">
                  <c:v>4.6470260999999999E-2</c:v>
                </c:pt>
              </c:numCache>
            </c:numRef>
          </c:val>
          <c:extLst>
            <c:ext xmlns:c16="http://schemas.microsoft.com/office/drawing/2014/chart" uri="{C3380CC4-5D6E-409C-BE32-E72D297353CC}">
              <c16:uniqueId val="{00000001-800E-9C44-9A05-70AE89F56C58}"/>
            </c:ext>
          </c:extLst>
        </c:ser>
        <c:dLbls>
          <c:showLegendKey val="0"/>
          <c:showVal val="0"/>
          <c:showCatName val="0"/>
          <c:showSerName val="0"/>
          <c:showPercent val="0"/>
          <c:showBubbleSize val="0"/>
        </c:dLbls>
        <c:gapWidth val="219"/>
        <c:overlap val="100"/>
        <c:axId val="1548287808"/>
        <c:axId val="1548300288"/>
      </c:barChart>
      <c:lineChart>
        <c:grouping val="standard"/>
        <c:varyColors val="0"/>
        <c:ser>
          <c:idx val="2"/>
          <c:order val="2"/>
          <c:tx>
            <c:strRef>
              <c:f>'Energy and emissions'!$J$27</c:f>
              <c:strCache>
                <c:ptCount val="1"/>
                <c:pt idx="0">
                  <c:v>kg CO2e per tonne proprietary metal volume</c:v>
                </c:pt>
              </c:strCache>
            </c:strRef>
          </c:tx>
          <c:spPr>
            <a:ln w="28575" cap="rnd">
              <a:solidFill>
                <a:schemeClr val="accent2"/>
              </a:solidFill>
              <a:round/>
            </a:ln>
            <a:effectLst/>
          </c:spPr>
          <c:marker>
            <c:symbol val="none"/>
          </c:marker>
          <c:dLbls>
            <c:dLbl>
              <c:idx val="0"/>
              <c:layout>
                <c:manualLayout>
                  <c:x val="3.3955857385398983E-2"/>
                  <c:y val="-7.526285351143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0E-9C44-9A05-70AE89F56C58}"/>
                </c:ext>
              </c:extLst>
            </c:dLbl>
            <c:dLbl>
              <c:idx val="1"/>
              <c:layout>
                <c:manualLayout>
                  <c:x val="4.074702886247878E-2"/>
                  <c:y val="-9.29717602200087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00E-9C44-9A05-70AE89F56C58}"/>
                </c:ext>
              </c:extLst>
            </c:dLbl>
            <c:dLbl>
              <c:idx val="2"/>
              <c:layout>
                <c:manualLayout>
                  <c:x val="6.1120543293718084E-2"/>
                  <c:y val="-0.1416712536685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0E-9C44-9A05-70AE89F56C58}"/>
                </c:ext>
              </c:extLst>
            </c:dLbl>
            <c:dLbl>
              <c:idx val="3"/>
              <c:layout>
                <c:manualLayout>
                  <c:x val="2.4900962082625835E-2"/>
                  <c:y val="-0.159380160377157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0E-9C44-9A05-70AE89F56C58}"/>
                </c:ext>
              </c:extLst>
            </c:dLbl>
            <c:dLbl>
              <c:idx val="4"/>
              <c:layout>
                <c:manualLayout>
                  <c:x val="1.1318619128466326E-2"/>
                  <c:y val="-0.132816800314298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0E-9C44-9A05-70AE89F56C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63666A"/>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'Energy and emissions'!$K$24:$P$24</c:f>
              <c:strCache>
                <c:ptCount val="6"/>
                <c:pt idx="0">
                  <c:v>FY20</c:v>
                </c:pt>
                <c:pt idx="1">
                  <c:v>FY21</c:v>
                </c:pt>
                <c:pt idx="2">
                  <c:v>FY22</c:v>
                </c:pt>
                <c:pt idx="3">
                  <c:v>FY23</c:v>
                </c:pt>
                <c:pt idx="4">
                  <c:v>FY24</c:v>
                </c:pt>
                <c:pt idx="5">
                  <c:v>FY25</c:v>
                </c:pt>
              </c:strCache>
            </c:strRef>
          </c:cat>
          <c:val>
            <c:numRef>
              <c:f>'Energy and emissions'!$K$27:$P$27</c:f>
              <c:numCache>
                <c:formatCode>0.0</c:formatCode>
                <c:ptCount val="6"/>
                <c:pt idx="0">
                  <c:v>22.104319234793007</c:v>
                </c:pt>
                <c:pt idx="1">
                  <c:v>18.712802768166089</c:v>
                </c:pt>
                <c:pt idx="2">
                  <c:v>15.827781889958057</c:v>
                </c:pt>
                <c:pt idx="3">
                  <c:v>13.121801304565981</c:v>
                </c:pt>
                <c:pt idx="4">
                  <c:v>12.693447753774899</c:v>
                </c:pt>
                <c:pt idx="5">
                  <c:v>12.284129323483796</c:v>
                </c:pt>
              </c:numCache>
            </c:numRef>
          </c:val>
          <c:smooth val="0"/>
          <c:extLst>
            <c:ext xmlns:c16="http://schemas.microsoft.com/office/drawing/2014/chart" uri="{C3380CC4-5D6E-409C-BE32-E72D297353CC}">
              <c16:uniqueId val="{00000007-800E-9C44-9A05-70AE89F56C58}"/>
            </c:ext>
          </c:extLst>
        </c:ser>
        <c:dLbls>
          <c:showLegendKey val="0"/>
          <c:showVal val="0"/>
          <c:showCatName val="0"/>
          <c:showSerName val="0"/>
          <c:showPercent val="0"/>
          <c:showBubbleSize val="0"/>
        </c:dLbls>
        <c:marker val="1"/>
        <c:smooth val="0"/>
        <c:axId val="31562800"/>
        <c:axId val="31563760"/>
      </c:lineChart>
      <c:catAx>
        <c:axId val="1548287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8300288"/>
        <c:crosses val="autoZero"/>
        <c:auto val="1"/>
        <c:lblAlgn val="ctr"/>
        <c:lblOffset val="100"/>
        <c:noMultiLvlLbl val="0"/>
      </c:catAx>
      <c:valAx>
        <c:axId val="1548300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8287808"/>
        <c:crosses val="autoZero"/>
        <c:crossBetween val="between"/>
      </c:valAx>
      <c:valAx>
        <c:axId val="31563760"/>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562800"/>
        <c:crosses val="max"/>
        <c:crossBetween val="between"/>
      </c:valAx>
      <c:catAx>
        <c:axId val="31562800"/>
        <c:scaling>
          <c:orientation val="minMax"/>
        </c:scaling>
        <c:delete val="1"/>
        <c:axPos val="b"/>
        <c:numFmt formatCode="General" sourceLinked="1"/>
        <c:majorTickMark val="out"/>
        <c:minorTickMark val="none"/>
        <c:tickLblPos val="nextTo"/>
        <c:crossAx val="31563760"/>
        <c:crosses val="autoZero"/>
        <c:auto val="1"/>
        <c:lblAlgn val="ctr"/>
        <c:lblOffset val="100"/>
        <c:noMultiLvlLbl val="0"/>
      </c:catAx>
      <c:spPr>
        <a:noFill/>
        <a:ln>
          <a:noFill/>
        </a:ln>
        <a:effectLst/>
      </c:spPr>
    </c:plotArea>
    <c:legend>
      <c:legendPos val="b"/>
      <c:layout>
        <c:manualLayout>
          <c:xMode val="edge"/>
          <c:yMode val="edge"/>
          <c:x val="9.9598347567100592E-2"/>
          <c:y val="0.93123794416487959"/>
          <c:w val="0.89999988609297776"/>
          <c:h val="6.8762055835120448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mn-lt"/>
              </a:rPr>
              <a:t>FY25 GHG from business division</a:t>
            </a:r>
            <a:r>
              <a:rPr lang="en-US" baseline="0">
                <a:latin typeface="+mn-lt"/>
              </a:rPr>
              <a:t> (kt CO2e) </a:t>
            </a:r>
          </a:p>
          <a:p>
            <a:pPr>
              <a:defRPr/>
            </a:pPr>
            <a:r>
              <a:rPr lang="en-US" sz="1050">
                <a:latin typeface="+mn-lt"/>
              </a:rPr>
              <a:t>(Location-Based)</a:t>
            </a:r>
          </a:p>
        </c:rich>
      </c:tx>
      <c:layout>
        <c:manualLayout>
          <c:xMode val="edge"/>
          <c:yMode val="edge"/>
          <c:x val="0.21590164890049313"/>
          <c:y val="2.64218656541752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'Energy and emissions'!$M$42</c:f>
              <c:strCache>
                <c:ptCount val="1"/>
                <c:pt idx="0">
                  <c:v>FY25</c:v>
                </c:pt>
              </c:strCache>
            </c:strRef>
          </c:tx>
          <c:dPt>
            <c:idx val="0"/>
            <c:bubble3D val="0"/>
            <c:spPr>
              <a:solidFill>
                <a:srgbClr val="4F758B"/>
              </a:solidFill>
              <a:ln w="19050">
                <a:solidFill>
                  <a:schemeClr val="lt1"/>
                </a:solidFill>
              </a:ln>
              <a:effectLst/>
            </c:spPr>
            <c:extLst>
              <c:ext xmlns:c16="http://schemas.microsoft.com/office/drawing/2014/chart" uri="{C3380CC4-5D6E-409C-BE32-E72D297353CC}">
                <c16:uniqueId val="{00000001-A93C-4A4C-967A-FA9C057D79EE}"/>
              </c:ext>
            </c:extLst>
          </c:dPt>
          <c:dPt>
            <c:idx val="1"/>
            <c:bubble3D val="0"/>
            <c:spPr>
              <a:solidFill>
                <a:srgbClr val="7BAFD4"/>
              </a:solidFill>
              <a:ln w="19050">
                <a:solidFill>
                  <a:schemeClr val="lt1"/>
                </a:solidFill>
              </a:ln>
              <a:effectLst/>
            </c:spPr>
            <c:extLst>
              <c:ext xmlns:c16="http://schemas.microsoft.com/office/drawing/2014/chart" uri="{C3380CC4-5D6E-409C-BE32-E72D297353CC}">
                <c16:uniqueId val="{00000003-A93C-4A4C-967A-FA9C057D79EE}"/>
              </c:ext>
            </c:extLst>
          </c:dPt>
          <c:dPt>
            <c:idx val="2"/>
            <c:bubble3D val="0"/>
            <c:spPr>
              <a:solidFill>
                <a:srgbClr val="A4BCC2"/>
              </a:solidFill>
              <a:ln w="19050">
                <a:solidFill>
                  <a:schemeClr val="lt1"/>
                </a:solidFill>
              </a:ln>
              <a:effectLst/>
            </c:spPr>
            <c:extLst>
              <c:ext xmlns:c16="http://schemas.microsoft.com/office/drawing/2014/chart" uri="{C3380CC4-5D6E-409C-BE32-E72D297353CC}">
                <c16:uniqueId val="{00000005-A93C-4A4C-967A-FA9C057D79EE}"/>
              </c:ext>
            </c:extLst>
          </c:dPt>
          <c:dPt>
            <c:idx val="3"/>
            <c:bubble3D val="0"/>
            <c:spPr>
              <a:solidFill>
                <a:srgbClr val="D0D0CE"/>
              </a:solidFill>
              <a:ln w="19050">
                <a:solidFill>
                  <a:schemeClr val="lt1"/>
                </a:solidFill>
              </a:ln>
              <a:effectLst/>
            </c:spPr>
            <c:extLst>
              <c:ext xmlns:c16="http://schemas.microsoft.com/office/drawing/2014/chart" uri="{C3380CC4-5D6E-409C-BE32-E72D297353CC}">
                <c16:uniqueId val="{00000007-A93C-4A4C-967A-FA9C057D79E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C-4A4C-967A-FA9C057D79EE}"/>
              </c:ext>
            </c:extLst>
          </c:dPt>
          <c:dLbls>
            <c:dLbl>
              <c:idx val="0"/>
              <c:layout>
                <c:manualLayout>
                  <c:x val="-9.1705852377911512E-2"/>
                  <c:y val="-7.9289667763084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3C-4A4C-967A-FA9C057D79EE}"/>
                </c:ext>
              </c:extLst>
            </c:dLbl>
            <c:dLbl>
              <c:idx val="1"/>
              <c:layout>
                <c:manualLayout>
                  <c:x val="9.4451916068399228E-2"/>
                  <c:y val="4.20845011136352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3C-4A4C-967A-FA9C057D79EE}"/>
                </c:ext>
              </c:extLst>
            </c:dLbl>
            <c:dLbl>
              <c:idx val="3"/>
              <c:layout>
                <c:manualLayout>
                  <c:x val="1.4163296372983467E-3"/>
                  <c:y val="-4.2839797115972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3C-4A4C-967A-FA9C057D79EE}"/>
                </c:ext>
              </c:extLst>
            </c:dLbl>
            <c:dLbl>
              <c:idx val="4"/>
              <c:layout>
                <c:manualLayout>
                  <c:x val="4.8419912791635218E-2"/>
                  <c:y val="-5.49753796673801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3C-4A4C-967A-FA9C057D79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'Energy and emissions'!$K$43:$K$47</c:f>
              <c:strCache>
                <c:ptCount val="5"/>
                <c:pt idx="0">
                  <c:v>Metal North America</c:v>
                </c:pt>
                <c:pt idx="1">
                  <c:v>Metal APAC</c:v>
                </c:pt>
                <c:pt idx="2">
                  <c:v>Metal UK</c:v>
                </c:pt>
                <c:pt idx="3">
                  <c:v>SLS</c:v>
                </c:pt>
                <c:pt idx="4">
                  <c:v>Other businesses</c:v>
                </c:pt>
              </c:strCache>
            </c:strRef>
          </c:cat>
          <c:val>
            <c:numRef>
              <c:f>'Energy and emissions'!$M$43:$M$47</c:f>
              <c:numCache>
                <c:formatCode>0%</c:formatCode>
                <c:ptCount val="5"/>
                <c:pt idx="0">
                  <c:v>0.63358528826768534</c:v>
                </c:pt>
                <c:pt idx="1">
                  <c:v>0.31617617054325109</c:v>
                </c:pt>
                <c:pt idx="2">
                  <c:v>2.6303503999919393E-2</c:v>
                </c:pt>
                <c:pt idx="3">
                  <c:v>2.381782029132402E-2</c:v>
                </c:pt>
                <c:pt idx="4">
                  <c:v>1.172168978201016E-4</c:v>
                </c:pt>
              </c:numCache>
            </c:numRef>
          </c:val>
          <c:extLst>
            <c:ext xmlns:c16="http://schemas.microsoft.com/office/drawing/2014/chart" uri="{C3380CC4-5D6E-409C-BE32-E72D297353CC}">
              <c16:uniqueId val="{0000000A-A93C-4A4C-967A-FA9C057D79E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mn-lt"/>
              </a:rPr>
              <a:t>Scope 1 and scope 2 by commodity </a:t>
            </a:r>
            <a:r>
              <a:rPr lang="en-US" baseline="0">
                <a:latin typeface="+mn-lt"/>
              </a:rPr>
              <a:t> (kt CO2e) </a:t>
            </a:r>
          </a:p>
          <a:p>
            <a:pPr>
              <a:defRPr/>
            </a:pPr>
            <a:r>
              <a:rPr lang="en-US" sz="1050">
                <a:latin typeface="+mn-lt"/>
              </a:rPr>
              <a:t>(Market-Based)</a:t>
            </a:r>
          </a:p>
        </c:rich>
      </c:tx>
      <c:layout>
        <c:manualLayout>
          <c:xMode val="edge"/>
          <c:yMode val="edge"/>
          <c:x val="0.21590164890049313"/>
          <c:y val="2.64218656541752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'Energy and emissions'!$M$42</c:f>
              <c:strCache>
                <c:ptCount val="1"/>
                <c:pt idx="0">
                  <c:v>FY25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47-C446-A2FB-B2EF85FE4A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47-C446-A2FB-B2EF85FE4A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47-C446-A2FB-B2EF85FE4A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47-C446-A2FB-B2EF85FE4A2D}"/>
              </c:ext>
            </c:extLst>
          </c:dPt>
          <c:dLbls>
            <c:dLbl>
              <c:idx val="0"/>
              <c:delete val="1"/>
              <c:extLst>
                <c:ext xmlns:c15="http://schemas.microsoft.com/office/drawing/2012/chart" uri="{CE6537A1-D6FC-4f65-9D91-7224C49458BB}"/>
                <c:ext xmlns:c16="http://schemas.microsoft.com/office/drawing/2014/chart" uri="{C3380CC4-5D6E-409C-BE32-E72D297353CC}">
                  <c16:uniqueId val="{00000001-0347-C446-A2FB-B2EF85FE4A2D}"/>
                </c:ext>
              </c:extLst>
            </c:dLbl>
            <c:dLbl>
              <c:idx val="1"/>
              <c:layout>
                <c:manualLayout>
                  <c:x val="4.2847621919013083E-2"/>
                  <c:y val="3.350355043385256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47-C446-A2FB-B2EF85FE4A2D}"/>
                </c:ext>
              </c:extLst>
            </c:dLbl>
            <c:dLbl>
              <c:idx val="3"/>
              <c:layout>
                <c:manualLayout>
                  <c:x val="-8.9664568282128071E-2"/>
                  <c:y val="3.769362530257091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47-C446-A2FB-B2EF85FE4A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'Energy and emissions'!$B$65:$B$68</c:f>
              <c:strCache>
                <c:ptCount val="4"/>
                <c:pt idx="0">
                  <c:v>Net purchases of electricity</c:v>
                </c:pt>
                <c:pt idx="1">
                  <c:v>Natural gas and liquified petroleum gas</c:v>
                </c:pt>
                <c:pt idx="2">
                  <c:v>Diesel</c:v>
                </c:pt>
                <c:pt idx="3">
                  <c:v>Other sources</c:v>
                </c:pt>
              </c:strCache>
            </c:strRef>
          </c:cat>
          <c:val>
            <c:numRef>
              <c:f>'Energy and emissions'!$C$65:$C$68</c:f>
              <c:numCache>
                <c:formatCode>0%</c:formatCode>
                <c:ptCount val="4"/>
                <c:pt idx="0">
                  <c:v>6.7233878631876886E-4</c:v>
                </c:pt>
                <c:pt idx="1">
                  <c:v>8.9906119093475637E-2</c:v>
                </c:pt>
                <c:pt idx="2">
                  <c:v>0.86968204053264009</c:v>
                </c:pt>
                <c:pt idx="3">
                  <c:v>3.9739501587565541E-2</c:v>
                </c:pt>
              </c:numCache>
            </c:numRef>
          </c:val>
          <c:extLst>
            <c:ext xmlns:c16="http://schemas.microsoft.com/office/drawing/2014/chart" uri="{C3380CC4-5D6E-409C-BE32-E72D297353CC}">
              <c16:uniqueId val="{00000008-0347-C446-A2FB-B2EF85FE4A2D}"/>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Scope 3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'Energy and emissions'!$K$80</c:f>
              <c:strCache>
                <c:ptCount val="1"/>
                <c:pt idx="0">
                  <c:v>FY25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076-E544-861C-AB2F5F0EFED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076-E544-861C-AB2F5F0EFED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076-E544-861C-AB2F5F0EFED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076-E544-861C-AB2F5F0EFED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076-E544-861C-AB2F5F0EFED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076-E544-861C-AB2F5F0EFED2}"/>
              </c:ext>
            </c:extLst>
          </c:dPt>
          <c:dLbls>
            <c:dLbl>
              <c:idx val="0"/>
              <c:layout>
                <c:manualLayout>
                  <c:x val="0.17222222222222222"/>
                  <c:y val="-0.1527777777777777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76-E544-861C-AB2F5F0EFED2}"/>
                </c:ext>
              </c:extLst>
            </c:dLbl>
            <c:dLbl>
              <c:idx val="1"/>
              <c:layout>
                <c:manualLayout>
                  <c:x val="0.2638888888888889"/>
                  <c:y val="4.629629629629629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076-E544-861C-AB2F5F0EFED2}"/>
                </c:ext>
              </c:extLst>
            </c:dLbl>
            <c:dLbl>
              <c:idx val="2"/>
              <c:layout>
                <c:manualLayout>
                  <c:x val="0.21666666666666667"/>
                  <c:y val="-9.259259259259258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76-E544-861C-AB2F5F0EFED2}"/>
                </c:ext>
              </c:extLst>
            </c:dLbl>
            <c:dLbl>
              <c:idx val="3"/>
              <c:layout>
                <c:manualLayout>
                  <c:x val="-0.21111111111111111"/>
                  <c:y val="9.2592592592591737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76-E544-861C-AB2F5F0EFED2}"/>
                </c:ext>
              </c:extLst>
            </c:dLbl>
            <c:dLbl>
              <c:idx val="4"/>
              <c:layout>
                <c:manualLayout>
                  <c:x val="-0.28023971239644768"/>
                  <c:y val="-0.148148094715813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76-E544-861C-AB2F5F0EFE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'Energy and emissions'!$J$81:$J$86</c:f>
              <c:strCache>
                <c:ptCount val="6"/>
                <c:pt idx="0">
                  <c:v>Procurement Categories </c:v>
                </c:pt>
                <c:pt idx="1">
                  <c:v>Up and downstream transportation and distribution</c:v>
                </c:pt>
                <c:pt idx="2">
                  <c:v>Processing of sold products</c:v>
                </c:pt>
                <c:pt idx="3">
                  <c:v>Use of sold products</c:v>
                </c:pt>
                <c:pt idx="4">
                  <c:v>Joint Ventures (Equity Share)</c:v>
                </c:pt>
                <c:pt idx="5">
                  <c:v>Other categories</c:v>
                </c:pt>
              </c:strCache>
            </c:strRef>
          </c:cat>
          <c:val>
            <c:numRef>
              <c:f>'Energy and emissions'!$K$81:$K$86</c:f>
              <c:numCache>
                <c:formatCode>0.0%</c:formatCode>
                <c:ptCount val="6"/>
                <c:pt idx="0">
                  <c:v>3.6452403192486646E-2</c:v>
                </c:pt>
                <c:pt idx="1">
                  <c:v>8.4637097847370779E-2</c:v>
                </c:pt>
                <c:pt idx="2">
                  <c:v>0.45665713704956989</c:v>
                </c:pt>
                <c:pt idx="3">
                  <c:v>0.40740405303500132</c:v>
                </c:pt>
                <c:pt idx="4">
                  <c:v>8.5037474238766064E-3</c:v>
                </c:pt>
                <c:pt idx="5">
                  <c:v>6.3455614516946396E-3</c:v>
                </c:pt>
              </c:numCache>
            </c:numRef>
          </c:val>
          <c:extLst>
            <c:ext xmlns:c16="http://schemas.microsoft.com/office/drawing/2014/chart" uri="{C3380CC4-5D6E-409C-BE32-E72D297353CC}">
              <c16:uniqueId val="{0000000C-7076-E544-861C-AB2F5F0EFED2}"/>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Scope 3 emissions - SLS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'Energy and emissions'!$K$80</c:f>
              <c:strCache>
                <c:ptCount val="1"/>
                <c:pt idx="0">
                  <c:v>FY25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CC9-064C-9755-DFAC1064C0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CC9-064C-9755-DFAC1064C0B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CC9-064C-9755-DFAC1064C0B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CC9-064C-9755-DFAC1064C0B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CC9-064C-9755-DFAC1064C0B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CC9-064C-9755-DFAC1064C0B9}"/>
              </c:ext>
            </c:extLst>
          </c:dPt>
          <c:dLbls>
            <c:dLbl>
              <c:idx val="0"/>
              <c:layout>
                <c:manualLayout>
                  <c:x val="-0.41543187366849016"/>
                  <c:y val="6.37393945426698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C9-064C-9755-DFAC1064C0B9}"/>
                </c:ext>
              </c:extLst>
            </c:dLbl>
            <c:dLbl>
              <c:idx val="1"/>
              <c:layout>
                <c:manualLayout>
                  <c:x val="0.21897148020949966"/>
                  <c:y val="-0.1133144791869686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C9-064C-9755-DFAC1064C0B9}"/>
                </c:ext>
              </c:extLst>
            </c:dLbl>
            <c:dLbl>
              <c:idx val="2"/>
              <c:layout>
                <c:manualLayout>
                  <c:x val="0.27831889073356975"/>
                  <c:y val="6.37393945426698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C9-064C-9755-DFAC1064C0B9}"/>
                </c:ext>
              </c:extLst>
            </c:dLbl>
            <c:dLbl>
              <c:idx val="4"/>
              <c:delete val="1"/>
              <c:extLst>
                <c:ext xmlns:c15="http://schemas.microsoft.com/office/drawing/2012/chart" uri="{CE6537A1-D6FC-4f65-9D91-7224C49458BB}"/>
                <c:ext xmlns:c16="http://schemas.microsoft.com/office/drawing/2014/chart" uri="{C3380CC4-5D6E-409C-BE32-E72D297353CC}">
                  <c16:uniqueId val="{00000009-0CC9-064C-9755-DFAC1064C0B9}"/>
                </c:ext>
              </c:extLst>
            </c:dLbl>
            <c:dLbl>
              <c:idx val="5"/>
              <c:delete val="1"/>
              <c:extLst>
                <c:ext xmlns:c15="http://schemas.microsoft.com/office/drawing/2012/chart" uri="{CE6537A1-D6FC-4f65-9D91-7224C49458BB}"/>
                <c:ext xmlns:c16="http://schemas.microsoft.com/office/drawing/2014/chart" uri="{C3380CC4-5D6E-409C-BE32-E72D297353CC}">
                  <c16:uniqueId val="{0000000B-0CC9-064C-9755-DFAC1064C0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'Energy and emissions'!$J$100:$J$105</c:f>
              <c:strCache>
                <c:ptCount val="6"/>
                <c:pt idx="0">
                  <c:v>Procurement Categories </c:v>
                </c:pt>
                <c:pt idx="1">
                  <c:v>Up and downstream transportation and distribution</c:v>
                </c:pt>
                <c:pt idx="2">
                  <c:v>Processing of sold products</c:v>
                </c:pt>
                <c:pt idx="3">
                  <c:v>Use of sold products</c:v>
                </c:pt>
                <c:pt idx="4">
                  <c:v>Joint Ventures (Equity Share)</c:v>
                </c:pt>
                <c:pt idx="5">
                  <c:v>Other categories</c:v>
                </c:pt>
              </c:strCache>
            </c:strRef>
          </c:cat>
          <c:val>
            <c:numRef>
              <c:f>'Energy and emissions'!$K$100:$K$105</c:f>
              <c:numCache>
                <c:formatCode>0%</c:formatCode>
                <c:ptCount val="6"/>
                <c:pt idx="0">
                  <c:v>1.0052632537955195E-2</c:v>
                </c:pt>
                <c:pt idx="1">
                  <c:v>9.8242299378904739E-3</c:v>
                </c:pt>
                <c:pt idx="2">
                  <c:v>8.3713122193029878E-3</c:v>
                </c:pt>
                <c:pt idx="3">
                  <c:v>0.97114748729974365</c:v>
                </c:pt>
                <c:pt idx="4">
                  <c:v>0</c:v>
                </c:pt>
                <c:pt idx="5">
                  <c:v>6.0433800510761046E-4</c:v>
                </c:pt>
              </c:numCache>
            </c:numRef>
          </c:val>
          <c:extLst>
            <c:ext xmlns:c16="http://schemas.microsoft.com/office/drawing/2014/chart" uri="{C3380CC4-5D6E-409C-BE32-E72D297353CC}">
              <c16:uniqueId val="{0000000C-0CC9-064C-9755-DFAC1064C0B9}"/>
            </c:ext>
          </c:extLst>
        </c:ser>
        <c:dLbls>
          <c:showLegendKey val="0"/>
          <c:showVal val="0"/>
          <c:showCatName val="1"/>
          <c:showSerName val="0"/>
          <c:showPercent val="1"/>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Waste!$K$12</c:f>
              <c:strCache>
                <c:ptCount val="1"/>
                <c:pt idx="0">
                  <c:v>t of waste generated per 1M tonne of proprietary volume</c:v>
                </c:pt>
              </c:strCache>
            </c:strRef>
          </c:tx>
          <c:spPr>
            <a:solidFill>
              <a:srgbClr val="4F758B"/>
            </a:solidFill>
            <a:ln>
              <a:noFill/>
            </a:ln>
            <a:effectLst/>
          </c:spPr>
          <c:invertIfNegative val="0"/>
          <c:dPt>
            <c:idx val="4"/>
            <c:invertIfNegative val="0"/>
            <c:bubble3D val="0"/>
            <c:spPr>
              <a:solidFill>
                <a:srgbClr val="4F758B"/>
              </a:solidFill>
              <a:ln>
                <a:noFill/>
              </a:ln>
              <a:effectLst/>
            </c:spPr>
            <c:extLst>
              <c:ext xmlns:c16="http://schemas.microsoft.com/office/drawing/2014/chart" uri="{C3380CC4-5D6E-409C-BE32-E72D297353CC}">
                <c16:uniqueId val="{00000001-B985-2E44-B1A8-7452FC5DE004}"/>
              </c:ext>
            </c:extLst>
          </c:dPt>
          <c:dPt>
            <c:idx val="5"/>
            <c:invertIfNegative val="0"/>
            <c:bubble3D val="0"/>
            <c:spPr>
              <a:solidFill>
                <a:srgbClr val="7BAFD4"/>
              </a:solidFill>
              <a:ln>
                <a:noFill/>
              </a:ln>
              <a:effectLst/>
            </c:spPr>
            <c:extLst>
              <c:ext xmlns:c16="http://schemas.microsoft.com/office/drawing/2014/chart" uri="{C3380CC4-5D6E-409C-BE32-E72D297353CC}">
                <c16:uniqueId val="{00000003-B985-2E44-B1A8-7452FC5DE004}"/>
              </c:ext>
            </c:extLst>
          </c:dPt>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Waste!$M$10:$R$10</c:f>
              <c:strCache>
                <c:ptCount val="6"/>
                <c:pt idx="0">
                  <c:v>FY20</c:v>
                </c:pt>
                <c:pt idx="1">
                  <c:v>FY21</c:v>
                </c:pt>
                <c:pt idx="2">
                  <c:v>FY22</c:v>
                </c:pt>
                <c:pt idx="3">
                  <c:v>FY23</c:v>
                </c:pt>
                <c:pt idx="4">
                  <c:v>FY24</c:v>
                </c:pt>
                <c:pt idx="5">
                  <c:v>FY25</c:v>
                </c:pt>
              </c:strCache>
            </c:strRef>
          </c:cat>
          <c:val>
            <c:numRef>
              <c:f>Waste!$M$12:$R$12</c:f>
              <c:numCache>
                <c:formatCode>_(* #,##0.00_);_(* \(#,##0.00\);_(* "-"??_);_(@_)</c:formatCode>
                <c:ptCount val="6"/>
                <c:pt idx="0">
                  <c:v>0.16395157674488117</c:v>
                </c:pt>
                <c:pt idx="1">
                  <c:v>0.16124567474048443</c:v>
                </c:pt>
                <c:pt idx="2">
                  <c:v>0.15260301011596347</c:v>
                </c:pt>
                <c:pt idx="3">
                  <c:v>0.14136979427997992</c:v>
                </c:pt>
                <c:pt idx="4" formatCode="0.00">
                  <c:v>0.14634217063914481</c:v>
                </c:pt>
                <c:pt idx="5" formatCode="General">
                  <c:v>0.1709474964424855</c:v>
                </c:pt>
              </c:numCache>
            </c:numRef>
          </c:val>
          <c:extLst>
            <c:ext xmlns:c16="http://schemas.microsoft.com/office/drawing/2014/chart" uri="{C3380CC4-5D6E-409C-BE32-E72D297353CC}">
              <c16:uniqueId val="{00000004-B985-2E44-B1A8-7452FC5DE004}"/>
            </c:ext>
          </c:extLst>
        </c:ser>
        <c:dLbls>
          <c:showLegendKey val="0"/>
          <c:showVal val="1"/>
          <c:showCatName val="0"/>
          <c:showSerName val="0"/>
          <c:showPercent val="0"/>
          <c:showBubbleSize val="0"/>
        </c:dLbls>
        <c:gapWidth val="75"/>
        <c:axId val="1549953456"/>
        <c:axId val="1549950576"/>
        <c:extLst>
          <c:ext xmlns:c15="http://schemas.microsoft.com/office/drawing/2012/chart" uri="{02D57815-91ED-43cb-92C2-25804820EDAC}">
            <c15:filteredBarSeries>
              <c15:ser>
                <c:idx val="0"/>
                <c:order val="0"/>
                <c:tx>
                  <c:strRef>
                    <c:extLst>
                      <c:ext uri="{02D57815-91ED-43cb-92C2-25804820EDAC}">
                        <c15:formulaRef>
                          <c15:sqref>Waste!$K$11</c15:sqref>
                        </c15:formulaRef>
                      </c:ext>
                    </c:extLst>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Waste!$M$10:$R$10</c15:sqref>
                        </c15:formulaRef>
                      </c:ext>
                    </c:extLst>
                    <c:strCache>
                      <c:ptCount val="6"/>
                      <c:pt idx="0">
                        <c:v>FY20</c:v>
                      </c:pt>
                      <c:pt idx="1">
                        <c:v>FY21</c:v>
                      </c:pt>
                      <c:pt idx="2">
                        <c:v>FY22</c:v>
                      </c:pt>
                      <c:pt idx="3">
                        <c:v>FY23</c:v>
                      </c:pt>
                      <c:pt idx="4">
                        <c:v>FY24</c:v>
                      </c:pt>
                      <c:pt idx="5">
                        <c:v>FY25</c:v>
                      </c:pt>
                    </c:strCache>
                  </c:strRef>
                </c:cat>
                <c:val>
                  <c:numRef>
                    <c:extLst>
                      <c:ext uri="{02D57815-91ED-43cb-92C2-25804820EDAC}">
                        <c15:formulaRef>
                          <c15:sqref>Waste!$M$11:$R$11</c15:sqref>
                        </c15:formulaRef>
                      </c:ext>
                    </c:extLst>
                    <c:numCache>
                      <c:formatCode>_(* #,##0_);_(* \(#,##0\);_(* "-"??_);_(@_)</c:formatCode>
                      <c:ptCount val="6"/>
                    </c:numCache>
                  </c:numRef>
                </c:val>
                <c:extLst>
                  <c:ext xmlns:c16="http://schemas.microsoft.com/office/drawing/2014/chart" uri="{C3380CC4-5D6E-409C-BE32-E72D297353CC}">
                    <c16:uniqueId val="{00000005-B985-2E44-B1A8-7452FC5DE004}"/>
                  </c:ext>
                </c:extLst>
              </c15:ser>
            </c15:filteredBarSeries>
          </c:ext>
        </c:extLst>
      </c:barChart>
      <c:catAx>
        <c:axId val="154995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49950576"/>
        <c:crosses val="autoZero"/>
        <c:auto val="1"/>
        <c:lblAlgn val="ctr"/>
        <c:lblOffset val="100"/>
        <c:noMultiLvlLbl val="0"/>
      </c:catAx>
      <c:valAx>
        <c:axId val="1549950576"/>
        <c:scaling>
          <c:orientation val="minMax"/>
          <c:min val="8.0000000000000016E-2"/>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549953456"/>
        <c:crosses val="autoZero"/>
        <c:crossBetween val="between"/>
        <c:majorUnit val="2.0000000000000004E-2"/>
      </c:valAx>
      <c:spPr>
        <a:noFill/>
        <a:ln cmpd="sng">
          <a:noFill/>
          <a:round/>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8.jpeg"/><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337244</xdr:colOff>
      <xdr:row>54</xdr:row>
      <xdr:rowOff>114300</xdr:rowOff>
    </xdr:to>
    <xdr:pic>
      <xdr:nvPicPr>
        <xdr:cNvPr id="3" name="Picture 2">
          <a:extLst>
            <a:ext uri="{FF2B5EF4-FFF2-40B4-BE49-F238E27FC236}">
              <a16:creationId xmlns:a16="http://schemas.microsoft.com/office/drawing/2014/main" id="{48FF4B29-A883-2D24-58ED-FAE94ECF2D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12694" cy="10058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31750</xdr:colOff>
      <xdr:row>0</xdr:row>
      <xdr:rowOff>31750</xdr:rowOff>
    </xdr:from>
    <xdr:to>
      <xdr:col>1</xdr:col>
      <xdr:colOff>1239196</xdr:colOff>
      <xdr:row>3</xdr:row>
      <xdr:rowOff>33655</xdr:rowOff>
    </xdr:to>
    <xdr:pic>
      <xdr:nvPicPr>
        <xdr:cNvPr id="2" name="Picture 1">
          <a:extLst>
            <a:ext uri="{FF2B5EF4-FFF2-40B4-BE49-F238E27FC236}">
              <a16:creationId xmlns:a16="http://schemas.microsoft.com/office/drawing/2014/main" id="{69411FEE-504C-AC44-9DC2-9773AD0E7C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31750"/>
          <a:ext cx="1207446" cy="573405"/>
        </a:xfrm>
        <a:prstGeom prst="rect">
          <a:avLst/>
        </a:prstGeom>
      </xdr:spPr>
    </xdr:pic>
    <xdr:clientData/>
  </xdr:twoCellAnchor>
  <xdr:twoCellAnchor>
    <xdr:from>
      <xdr:col>9</xdr:col>
      <xdr:colOff>460449</xdr:colOff>
      <xdr:row>7</xdr:row>
      <xdr:rowOff>21911</xdr:rowOff>
    </xdr:from>
    <xdr:to>
      <xdr:col>18</xdr:col>
      <xdr:colOff>170233</xdr:colOff>
      <xdr:row>19</xdr:row>
      <xdr:rowOff>137809</xdr:rowOff>
    </xdr:to>
    <xdr:graphicFrame macro="">
      <xdr:nvGraphicFramePr>
        <xdr:cNvPr id="3" name="Chart 2">
          <a:extLst>
            <a:ext uri="{FF2B5EF4-FFF2-40B4-BE49-F238E27FC236}">
              <a16:creationId xmlns:a16="http://schemas.microsoft.com/office/drawing/2014/main" id="{7FA15CFB-76F8-C146-8E09-B221A4CFC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E4046387-BC89-B84F-A420-D84DEC1A95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25400</xdr:colOff>
      <xdr:row>0</xdr:row>
      <xdr:rowOff>57150</xdr:rowOff>
    </xdr:from>
    <xdr:to>
      <xdr:col>1</xdr:col>
      <xdr:colOff>1247451</xdr:colOff>
      <xdr:row>3</xdr:row>
      <xdr:rowOff>66040</xdr:rowOff>
    </xdr:to>
    <xdr:pic>
      <xdr:nvPicPr>
        <xdr:cNvPr id="2" name="Picture 1">
          <a:extLst>
            <a:ext uri="{FF2B5EF4-FFF2-40B4-BE49-F238E27FC236}">
              <a16:creationId xmlns:a16="http://schemas.microsoft.com/office/drawing/2014/main" id="{32687447-E3DB-4AAB-8F62-E11168C9D3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57150"/>
          <a:ext cx="1218241" cy="5429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2BC988A-6994-2F10-19CD-C0430649FB6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X11A0T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xdr:colOff>
      <xdr:row>0</xdr:row>
      <xdr:rowOff>19050</xdr:rowOff>
    </xdr:from>
    <xdr:to>
      <xdr:col>1</xdr:col>
      <xdr:colOff>1240466</xdr:colOff>
      <xdr:row>3</xdr:row>
      <xdr:rowOff>19050</xdr:rowOff>
    </xdr:to>
    <xdr:pic>
      <xdr:nvPicPr>
        <xdr:cNvPr id="2" name="Picture 1">
          <a:extLst>
            <a:ext uri="{FF2B5EF4-FFF2-40B4-BE49-F238E27FC236}">
              <a16:creationId xmlns:a16="http://schemas.microsoft.com/office/drawing/2014/main" id="{E215153B-B652-410C-91B8-2346801B2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19050"/>
          <a:ext cx="1221416" cy="5429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2687422-54C7-D10D-35FB-20A3E1FACF0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X10A0T</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2</xdr:col>
      <xdr:colOff>287966</xdr:colOff>
      <xdr:row>3</xdr:row>
      <xdr:rowOff>0</xdr:rowOff>
    </xdr:to>
    <xdr:pic>
      <xdr:nvPicPr>
        <xdr:cNvPr id="2" name="Picture 1">
          <a:extLst>
            <a:ext uri="{FF2B5EF4-FFF2-40B4-BE49-F238E27FC236}">
              <a16:creationId xmlns:a16="http://schemas.microsoft.com/office/drawing/2014/main" id="{F8471189-278F-4363-8135-4294EFC2BF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775" y="0"/>
          <a:ext cx="1180141" cy="5715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03BE657-5D1A-0B44-675E-99AD6F369B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2</xdr:col>
      <xdr:colOff>40316</xdr:colOff>
      <xdr:row>3</xdr:row>
      <xdr:rowOff>27305</xdr:rowOff>
    </xdr:to>
    <xdr:pic>
      <xdr:nvPicPr>
        <xdr:cNvPr id="2" name="Picture 1">
          <a:extLst>
            <a:ext uri="{FF2B5EF4-FFF2-40B4-BE49-F238E27FC236}">
              <a16:creationId xmlns:a16="http://schemas.microsoft.com/office/drawing/2014/main" id="{0408F7F4-A73B-4971-9EEF-B321C4A62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750"/>
          <a:ext cx="1164266" cy="5683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1DAA8827-E695-6B33-8D66-74D7F62F3CC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1</xdr:col>
      <xdr:colOff>1253801</xdr:colOff>
      <xdr:row>3</xdr:row>
      <xdr:rowOff>34290</xdr:rowOff>
    </xdr:to>
    <xdr:pic>
      <xdr:nvPicPr>
        <xdr:cNvPr id="2" name="Picture 1">
          <a:extLst>
            <a:ext uri="{FF2B5EF4-FFF2-40B4-BE49-F238E27FC236}">
              <a16:creationId xmlns:a16="http://schemas.microsoft.com/office/drawing/2014/main" id="{B26E1EEE-C1A0-4D2A-871A-0B9317C4A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31750"/>
          <a:ext cx="1221416" cy="5715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44E942CB-F4B4-451B-E550-041F1B563B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2</xdr:col>
      <xdr:colOff>5573</xdr:colOff>
      <xdr:row>3</xdr:row>
      <xdr:rowOff>34290</xdr:rowOff>
    </xdr:to>
    <xdr:pic>
      <xdr:nvPicPr>
        <xdr:cNvPr id="2" name="Picture 1">
          <a:extLst>
            <a:ext uri="{FF2B5EF4-FFF2-40B4-BE49-F238E27FC236}">
              <a16:creationId xmlns:a16="http://schemas.microsoft.com/office/drawing/2014/main" id="{E500BF05-8355-9E44-B9A0-FAF139F85B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31750"/>
          <a:ext cx="1234751" cy="57404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6520337-5E36-AD40-A0C1-A95199C4E2B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X14A0T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2753DB2-D70F-845C-792C-9A098AE547D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X15A0T</a:t>
          </a:r>
        </a:p>
      </xdr:txBody>
    </xdr:sp>
    <xdr:clientData/>
  </xdr:twoCellAnchor>
  <xdr:twoCellAnchor editAs="oneCell">
    <xdr:from>
      <xdr:col>0</xdr:col>
      <xdr:colOff>12700</xdr:colOff>
      <xdr:row>0</xdr:row>
      <xdr:rowOff>19050</xdr:rowOff>
    </xdr:from>
    <xdr:to>
      <xdr:col>6</xdr:col>
      <xdr:colOff>189</xdr:colOff>
      <xdr:row>26</xdr:row>
      <xdr:rowOff>108198</xdr:rowOff>
    </xdr:to>
    <xdr:pic>
      <xdr:nvPicPr>
        <xdr:cNvPr id="3" name="Picture 2">
          <a:extLst>
            <a:ext uri="{FF2B5EF4-FFF2-40B4-BE49-F238E27FC236}">
              <a16:creationId xmlns:a16="http://schemas.microsoft.com/office/drawing/2014/main" id="{6AB9B15A-E678-BC2E-D649-2FC307C65FA4}"/>
            </a:ext>
          </a:extLst>
        </xdr:cNvPr>
        <xdr:cNvPicPr>
          <a:picLocks noChangeAspect="1"/>
        </xdr:cNvPicPr>
      </xdr:nvPicPr>
      <xdr:blipFill>
        <a:blip xmlns:r="http://schemas.openxmlformats.org/officeDocument/2006/relationships" r:embed="rId1"/>
        <a:stretch>
          <a:fillRect/>
        </a:stretch>
      </xdr:blipFill>
      <xdr:spPr>
        <a:xfrm>
          <a:off x="12700" y="19050"/>
          <a:ext cx="3683189" cy="4826248"/>
        </a:xfrm>
        <a:prstGeom prst="rect">
          <a:avLst/>
        </a:prstGeom>
      </xdr:spPr>
    </xdr:pic>
    <xdr:clientData/>
  </xdr:twoCellAnchor>
  <xdr:twoCellAnchor editAs="oneCell">
    <xdr:from>
      <xdr:col>5</xdr:col>
      <xdr:colOff>82550</xdr:colOff>
      <xdr:row>0</xdr:row>
      <xdr:rowOff>0</xdr:rowOff>
    </xdr:from>
    <xdr:to>
      <xdr:col>11</xdr:col>
      <xdr:colOff>70039</xdr:colOff>
      <xdr:row>26</xdr:row>
      <xdr:rowOff>127250</xdr:rowOff>
    </xdr:to>
    <xdr:pic>
      <xdr:nvPicPr>
        <xdr:cNvPr id="4" name="Picture 3">
          <a:extLst>
            <a:ext uri="{FF2B5EF4-FFF2-40B4-BE49-F238E27FC236}">
              <a16:creationId xmlns:a16="http://schemas.microsoft.com/office/drawing/2014/main" id="{196675D7-1740-75CE-1436-52CE3BFC7936}"/>
            </a:ext>
          </a:extLst>
        </xdr:cNvPr>
        <xdr:cNvPicPr>
          <a:picLocks noChangeAspect="1"/>
        </xdr:cNvPicPr>
      </xdr:nvPicPr>
      <xdr:blipFill>
        <a:blip xmlns:r="http://schemas.openxmlformats.org/officeDocument/2006/relationships" r:embed="rId2"/>
        <a:stretch>
          <a:fillRect/>
        </a:stretch>
      </xdr:blipFill>
      <xdr:spPr>
        <a:xfrm>
          <a:off x="3162300" y="0"/>
          <a:ext cx="3683189" cy="4864350"/>
        </a:xfrm>
        <a:prstGeom prst="rect">
          <a:avLst/>
        </a:prstGeom>
      </xdr:spPr>
    </xdr:pic>
    <xdr:clientData/>
  </xdr:twoCellAnchor>
  <xdr:twoCellAnchor editAs="oneCell">
    <xdr:from>
      <xdr:col>11</xdr:col>
      <xdr:colOff>0</xdr:colOff>
      <xdr:row>0</xdr:row>
      <xdr:rowOff>0</xdr:rowOff>
    </xdr:from>
    <xdr:to>
      <xdr:col>17</xdr:col>
      <xdr:colOff>6540</xdr:colOff>
      <xdr:row>26</xdr:row>
      <xdr:rowOff>89148</xdr:rowOff>
    </xdr:to>
    <xdr:pic>
      <xdr:nvPicPr>
        <xdr:cNvPr id="5" name="Picture 4">
          <a:extLst>
            <a:ext uri="{FF2B5EF4-FFF2-40B4-BE49-F238E27FC236}">
              <a16:creationId xmlns:a16="http://schemas.microsoft.com/office/drawing/2014/main" id="{4116CA2E-C45F-3E6C-4423-3902A79DE5A2}"/>
            </a:ext>
          </a:extLst>
        </xdr:cNvPr>
        <xdr:cNvPicPr>
          <a:picLocks noChangeAspect="1"/>
        </xdr:cNvPicPr>
      </xdr:nvPicPr>
      <xdr:blipFill>
        <a:blip xmlns:r="http://schemas.openxmlformats.org/officeDocument/2006/relationships" r:embed="rId3"/>
        <a:stretch>
          <a:fillRect/>
        </a:stretch>
      </xdr:blipFill>
      <xdr:spPr>
        <a:xfrm>
          <a:off x="6775450" y="0"/>
          <a:ext cx="3702240" cy="4826248"/>
        </a:xfrm>
        <a:prstGeom prst="rect">
          <a:avLst/>
        </a:prstGeom>
      </xdr:spPr>
    </xdr:pic>
    <xdr:clientData/>
  </xdr:twoCellAnchor>
  <xdr:twoCellAnchor editAs="oneCell">
    <xdr:from>
      <xdr:col>17</xdr:col>
      <xdr:colOff>0</xdr:colOff>
      <xdr:row>0</xdr:row>
      <xdr:rowOff>82550</xdr:rowOff>
    </xdr:from>
    <xdr:to>
      <xdr:col>23</xdr:col>
      <xdr:colOff>3364</xdr:colOff>
      <xdr:row>26</xdr:row>
      <xdr:rowOff>171698</xdr:rowOff>
    </xdr:to>
    <xdr:pic>
      <xdr:nvPicPr>
        <xdr:cNvPr id="6" name="Picture 5">
          <a:extLst>
            <a:ext uri="{FF2B5EF4-FFF2-40B4-BE49-F238E27FC236}">
              <a16:creationId xmlns:a16="http://schemas.microsoft.com/office/drawing/2014/main" id="{52E2B8DD-7FD6-61EC-F2C9-BB6649D249C5}"/>
            </a:ext>
          </a:extLst>
        </xdr:cNvPr>
        <xdr:cNvPicPr>
          <a:picLocks noChangeAspect="1"/>
        </xdr:cNvPicPr>
      </xdr:nvPicPr>
      <xdr:blipFill>
        <a:blip xmlns:r="http://schemas.openxmlformats.org/officeDocument/2006/relationships" r:embed="rId4"/>
        <a:stretch>
          <a:fillRect/>
        </a:stretch>
      </xdr:blipFill>
      <xdr:spPr>
        <a:xfrm>
          <a:off x="10471150" y="82550"/>
          <a:ext cx="3683189" cy="4826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555663</xdr:colOff>
      <xdr:row>0</xdr:row>
      <xdr:rowOff>155649</xdr:rowOff>
    </xdr:from>
    <xdr:to>
      <xdr:col>1</xdr:col>
      <xdr:colOff>1231063</xdr:colOff>
      <xdr:row>3</xdr:row>
      <xdr:rowOff>142487</xdr:rowOff>
    </xdr:to>
    <xdr:pic>
      <xdr:nvPicPr>
        <xdr:cNvPr id="4" name="Picture 1">
          <a:extLst>
            <a:ext uri="{FF2B5EF4-FFF2-40B4-BE49-F238E27FC236}">
              <a16:creationId xmlns:a16="http://schemas.microsoft.com/office/drawing/2014/main" id="{58BD5811-83B1-448D-816D-B38E5EF23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663" y="155649"/>
          <a:ext cx="1241508" cy="5529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C286793F-EEAC-4688-01BF-223280C2D2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twoCellAnchor editAs="oneCell">
    <xdr:from>
      <xdr:col>0</xdr:col>
      <xdr:colOff>597647</xdr:colOff>
      <xdr:row>0</xdr:row>
      <xdr:rowOff>74706</xdr:rowOff>
    </xdr:from>
    <xdr:to>
      <xdr:col>1</xdr:col>
      <xdr:colOff>1232170</xdr:colOff>
      <xdr:row>3</xdr:row>
      <xdr:rowOff>67358</xdr:rowOff>
    </xdr:to>
    <xdr:pic>
      <xdr:nvPicPr>
        <xdr:cNvPr id="12" name="Picture 1">
          <a:extLst>
            <a:ext uri="{FF2B5EF4-FFF2-40B4-BE49-F238E27FC236}">
              <a16:creationId xmlns:a16="http://schemas.microsoft.com/office/drawing/2014/main" id="{A55F63CC-7C81-4BB8-938D-9CF3404508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647" y="74706"/>
          <a:ext cx="1241508" cy="5529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356722BB-8F3F-6D66-FC56-A95CAAD3F2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twoCellAnchor editAs="oneCell">
    <xdr:from>
      <xdr:col>1</xdr:col>
      <xdr:colOff>0</xdr:colOff>
      <xdr:row>1</xdr:row>
      <xdr:rowOff>0</xdr:rowOff>
    </xdr:from>
    <xdr:to>
      <xdr:col>1</xdr:col>
      <xdr:colOff>1380564</xdr:colOff>
      <xdr:row>3</xdr:row>
      <xdr:rowOff>167688</xdr:rowOff>
    </xdr:to>
    <xdr:pic>
      <xdr:nvPicPr>
        <xdr:cNvPr id="5" name="Picture 4">
          <a:extLst>
            <a:ext uri="{FF2B5EF4-FFF2-40B4-BE49-F238E27FC236}">
              <a16:creationId xmlns:a16="http://schemas.microsoft.com/office/drawing/2014/main" id="{70EFF55D-F981-3B2C-36DF-1F29DC3111BA}"/>
            </a:ext>
          </a:extLst>
        </xdr:cNvPr>
        <xdr:cNvPicPr>
          <a:picLocks noChangeAspect="1"/>
        </xdr:cNvPicPr>
      </xdr:nvPicPr>
      <xdr:blipFill>
        <a:blip xmlns:r="http://schemas.openxmlformats.org/officeDocument/2006/relationships" r:embed="rId1"/>
        <a:stretch>
          <a:fillRect/>
        </a:stretch>
      </xdr:blipFill>
      <xdr:spPr>
        <a:xfrm>
          <a:off x="609600" y="190500"/>
          <a:ext cx="1243692" cy="5486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1</xdr:col>
      <xdr:colOff>1240466</xdr:colOff>
      <xdr:row>3</xdr:row>
      <xdr:rowOff>25400</xdr:rowOff>
    </xdr:to>
    <xdr:pic>
      <xdr:nvPicPr>
        <xdr:cNvPr id="2" name="Picture 1">
          <a:extLst>
            <a:ext uri="{FF2B5EF4-FFF2-40B4-BE49-F238E27FC236}">
              <a16:creationId xmlns:a16="http://schemas.microsoft.com/office/drawing/2014/main" id="{04D4D743-BD80-4FD0-BEFA-458322C31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28575"/>
          <a:ext cx="1221416" cy="542925"/>
        </a:xfrm>
        <a:prstGeom prst="rect">
          <a:avLst/>
        </a:prstGeom>
      </xdr:spPr>
    </xdr:pic>
    <xdr:clientData/>
  </xdr:twoCellAnchor>
  <xdr:twoCellAnchor>
    <xdr:from>
      <xdr:col>9</xdr:col>
      <xdr:colOff>431076</xdr:colOff>
      <xdr:row>23</xdr:row>
      <xdr:rowOff>28485</xdr:rowOff>
    </xdr:from>
    <xdr:to>
      <xdr:col>17</xdr:col>
      <xdr:colOff>161200</xdr:colOff>
      <xdr:row>33</xdr:row>
      <xdr:rowOff>179172</xdr:rowOff>
    </xdr:to>
    <xdr:graphicFrame macro="">
      <xdr:nvGraphicFramePr>
        <xdr:cNvPr id="5" name="Chart 2">
          <a:extLst>
            <a:ext uri="{FF2B5EF4-FFF2-40B4-BE49-F238E27FC236}">
              <a16:creationId xmlns:a16="http://schemas.microsoft.com/office/drawing/2014/main" id="{D435E665-2EFD-4315-B23C-E6FC40F5568F}"/>
            </a:ext>
            <a:ext uri="{147F2762-F138-4A5C-976F-8EAC2B608ADB}">
              <a16:predDERef xmlns:a16="http://schemas.microsoft.com/office/drawing/2014/main" pred="{04D4D743-BD80-4FD0-BEFA-458322C31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57FF8709-3009-0E69-342C-DDF8E9B186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twoCellAnchor>
    <xdr:from>
      <xdr:col>10</xdr:col>
      <xdr:colOff>0</xdr:colOff>
      <xdr:row>35</xdr:row>
      <xdr:rowOff>0</xdr:rowOff>
    </xdr:from>
    <xdr:to>
      <xdr:col>17</xdr:col>
      <xdr:colOff>308951</xdr:colOff>
      <xdr:row>46</xdr:row>
      <xdr:rowOff>92072</xdr:rowOff>
    </xdr:to>
    <xdr:graphicFrame macro="">
      <xdr:nvGraphicFramePr>
        <xdr:cNvPr id="8" name="Chart 2">
          <a:extLst>
            <a:ext uri="{FF2B5EF4-FFF2-40B4-BE49-F238E27FC236}">
              <a16:creationId xmlns:a16="http://schemas.microsoft.com/office/drawing/2014/main" id="{826ABB36-055E-47E7-B8E1-941076C10549}"/>
            </a:ext>
            <a:ext uri="{147F2762-F138-4A5C-976F-8EAC2B608ADB}">
              <a16:predDERef xmlns:a16="http://schemas.microsoft.com/office/drawing/2014/main" pred="{04D4D743-BD80-4FD0-BEFA-458322C31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2</xdr:col>
      <xdr:colOff>644201</xdr:colOff>
      <xdr:row>3</xdr:row>
      <xdr:rowOff>34290</xdr:rowOff>
    </xdr:to>
    <xdr:pic>
      <xdr:nvPicPr>
        <xdr:cNvPr id="2" name="Picture 1">
          <a:extLst>
            <a:ext uri="{FF2B5EF4-FFF2-40B4-BE49-F238E27FC236}">
              <a16:creationId xmlns:a16="http://schemas.microsoft.com/office/drawing/2014/main" id="{939DBCEA-BAC7-4766-AE86-D8FD001136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28575"/>
          <a:ext cx="1221416" cy="5429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948A280-A4BD-2326-39BA-F634C545E2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xdr:colOff>
      <xdr:row>0</xdr:row>
      <xdr:rowOff>31750</xdr:rowOff>
    </xdr:from>
    <xdr:to>
      <xdr:col>1</xdr:col>
      <xdr:colOff>1243006</xdr:colOff>
      <xdr:row>3</xdr:row>
      <xdr:rowOff>25400</xdr:rowOff>
    </xdr:to>
    <xdr:pic>
      <xdr:nvPicPr>
        <xdr:cNvPr id="4" name="Picture 3">
          <a:extLst>
            <a:ext uri="{FF2B5EF4-FFF2-40B4-BE49-F238E27FC236}">
              <a16:creationId xmlns:a16="http://schemas.microsoft.com/office/drawing/2014/main" id="{5C2D69DD-5B60-4073-B3D8-A723C60B7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31750"/>
          <a:ext cx="1221416" cy="5683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63E8B71-0FD1-F3AD-98F9-81A6952773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1259516</xdr:colOff>
      <xdr:row>2</xdr:row>
      <xdr:rowOff>174625</xdr:rowOff>
    </xdr:to>
    <xdr:pic>
      <xdr:nvPicPr>
        <xdr:cNvPr id="2" name="Picture 1">
          <a:extLst>
            <a:ext uri="{FF2B5EF4-FFF2-40B4-BE49-F238E27FC236}">
              <a16:creationId xmlns:a16="http://schemas.microsoft.com/office/drawing/2014/main" id="{7C7819F0-2C3D-CD44-B792-35B129F0F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0"/>
          <a:ext cx="1221416" cy="555625"/>
        </a:xfrm>
        <a:prstGeom prst="rect">
          <a:avLst/>
        </a:prstGeom>
      </xdr:spPr>
    </xdr:pic>
    <xdr:clientData/>
  </xdr:twoCellAnchor>
  <xdr:twoCellAnchor>
    <xdr:from>
      <xdr:col>8</xdr:col>
      <xdr:colOff>1113019</xdr:colOff>
      <xdr:row>21</xdr:row>
      <xdr:rowOff>109532</xdr:rowOff>
    </xdr:from>
    <xdr:to>
      <xdr:col>16</xdr:col>
      <xdr:colOff>680178</xdr:colOff>
      <xdr:row>38</xdr:row>
      <xdr:rowOff>44724</xdr:rowOff>
    </xdr:to>
    <xdr:graphicFrame macro="">
      <xdr:nvGraphicFramePr>
        <xdr:cNvPr id="3" name="Chart 5">
          <a:extLst>
            <a:ext uri="{FF2B5EF4-FFF2-40B4-BE49-F238E27FC236}">
              <a16:creationId xmlns:a16="http://schemas.microsoft.com/office/drawing/2014/main" id="{F5942A66-94EB-794F-8916-918089AC79AD}"/>
            </a:ext>
            <a:ext uri="{147F2762-F138-4A5C-976F-8EAC2B608ADB}">
              <a16:predDERef xmlns:a16="http://schemas.microsoft.com/office/drawing/2014/main" pred="{969A9631-693E-45F1-B00F-50DA102B6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1105292</xdr:colOff>
      <xdr:row>38</xdr:row>
      <xdr:rowOff>286381</xdr:rowOff>
    </xdr:from>
    <xdr:to>
      <xdr:col>17</xdr:col>
      <xdr:colOff>17960</xdr:colOff>
      <xdr:row>53</xdr:row>
      <xdr:rowOff>100758</xdr:rowOff>
    </xdr:to>
    <xdr:graphicFrame macro="">
      <xdr:nvGraphicFramePr>
        <xdr:cNvPr id="4" name="Chart 6">
          <a:extLst>
            <a:ext uri="{FF2B5EF4-FFF2-40B4-BE49-F238E27FC236}">
              <a16:creationId xmlns:a16="http://schemas.microsoft.com/office/drawing/2014/main" id="{7090AB3D-177F-6744-A708-6FE4FCD04381}"/>
            </a:ext>
            <a:ext uri="{147F2762-F138-4A5C-976F-8EAC2B608ADB}">
              <a16:predDERef xmlns:a16="http://schemas.microsoft.com/office/drawing/2014/main" pred="{0F3FB40E-FA19-4559-B49C-0CF8D77F4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489BE788-96D0-3541-86CB-8EFBBE7CFFC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twoCellAnchor>
    <xdr:from>
      <xdr:col>8</xdr:col>
      <xdr:colOff>1096119</xdr:colOff>
      <xdr:row>54</xdr:row>
      <xdr:rowOff>897</xdr:rowOff>
    </xdr:from>
    <xdr:to>
      <xdr:col>16</xdr:col>
      <xdr:colOff>646041</xdr:colOff>
      <xdr:row>70</xdr:row>
      <xdr:rowOff>75783</xdr:rowOff>
    </xdr:to>
    <xdr:graphicFrame macro="">
      <xdr:nvGraphicFramePr>
        <xdr:cNvPr id="6" name="Chart 6">
          <a:extLst>
            <a:ext uri="{FF2B5EF4-FFF2-40B4-BE49-F238E27FC236}">
              <a16:creationId xmlns:a16="http://schemas.microsoft.com/office/drawing/2014/main" id="{4FF832E5-6B9D-4B40-BA13-928D61D34EAE}"/>
            </a:ext>
            <a:ext uri="{147F2762-F138-4A5C-976F-8EAC2B608ADB}">
              <a16:predDERef xmlns:a16="http://schemas.microsoft.com/office/drawing/2014/main" pred="{218DD571-B2BB-47BA-A8C5-5DE6D8F283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1087513</xdr:colOff>
      <xdr:row>77</xdr:row>
      <xdr:rowOff>85268</xdr:rowOff>
    </xdr:from>
    <xdr:to>
      <xdr:col>16</xdr:col>
      <xdr:colOff>624648</xdr:colOff>
      <xdr:row>94</xdr:row>
      <xdr:rowOff>115747</xdr:rowOff>
    </xdr:to>
    <xdr:graphicFrame macro="">
      <xdr:nvGraphicFramePr>
        <xdr:cNvPr id="7" name="Chart 6">
          <a:extLst>
            <a:ext uri="{FF2B5EF4-FFF2-40B4-BE49-F238E27FC236}">
              <a16:creationId xmlns:a16="http://schemas.microsoft.com/office/drawing/2014/main" id="{38C6C6EF-4A52-BD42-A10F-2666AE908384}"/>
            </a:ext>
            <a:ext uri="{147F2762-F138-4A5C-976F-8EAC2B608ADB}">
              <a16:predDERef xmlns:a16="http://schemas.microsoft.com/office/drawing/2014/main" pred="{00E65246-D9ED-7936-B07C-3578000CC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1102909</xdr:colOff>
      <xdr:row>96</xdr:row>
      <xdr:rowOff>146919</xdr:rowOff>
    </xdr:from>
    <xdr:to>
      <xdr:col>16</xdr:col>
      <xdr:colOff>671482</xdr:colOff>
      <xdr:row>112</xdr:row>
      <xdr:rowOff>171007</xdr:rowOff>
    </xdr:to>
    <xdr:graphicFrame macro="">
      <xdr:nvGraphicFramePr>
        <xdr:cNvPr id="8" name="Chart 7">
          <a:extLst>
            <a:ext uri="{FF2B5EF4-FFF2-40B4-BE49-F238E27FC236}">
              <a16:creationId xmlns:a16="http://schemas.microsoft.com/office/drawing/2014/main" id="{7429D8C8-D92E-FE4D-9631-D1A76FF9BCA9}"/>
            </a:ext>
            <a:ext uri="{147F2762-F138-4A5C-976F-8EAC2B608ADB}">
              <a16:predDERef xmlns:a16="http://schemas.microsoft.com/office/drawing/2014/main" pred="{00E65246-D9ED-7936-B07C-3578000CC9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1259516</xdr:colOff>
      <xdr:row>3</xdr:row>
      <xdr:rowOff>0</xdr:rowOff>
    </xdr:to>
    <xdr:pic>
      <xdr:nvPicPr>
        <xdr:cNvPr id="2" name="Picture 1">
          <a:extLst>
            <a:ext uri="{FF2B5EF4-FFF2-40B4-BE49-F238E27FC236}">
              <a16:creationId xmlns:a16="http://schemas.microsoft.com/office/drawing/2014/main" id="{02DB8723-AD6C-8942-82A4-79E7A80BBB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0"/>
          <a:ext cx="1221416" cy="571500"/>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FB8E87A0-A15E-864D-9AE4-42A1285FA9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msmetalmanagement.sharepoint.com/sites/SimsScope3Measurement/Shared%20Documents/General/2025%20Scope%203/thinkstep-anz%20scope%203%20inventory/Sims_ZP104814-FY25-Scope%203_Carbon_footprint_calculations_v1.4.xlsx" TargetMode="External"/><Relationship Id="rId1" Type="http://schemas.openxmlformats.org/officeDocument/2006/relationships/externalLinkPath" Target="https://simsmetalmanagement.sharepoint.com/sites/SimsScope3Measurement/Shared%20Documents/General/2025%20Scope%203/thinkstep-anz%20scope%203%20inventory/Sims_ZP104814-FY25-Scope%203_Carbon_footprint_calculations_v1.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imsmetalmanagement.sharepoint.com/sites/SimsLimitedAssuranceFY25/Shared%20Documents/Assurance%20FY25/Audit_Water&amp;Waste_040925_v2.xlsx" TargetMode="External"/><Relationship Id="rId1" Type="http://schemas.openxmlformats.org/officeDocument/2006/relationships/externalLinkPath" Target="https://simsmetalmanagement.sharepoint.com/sites/SimsLimitedAssuranceFY25/Shared%20Documents/Assurance%20FY25/Audit_Water&amp;Waste_040925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ucgSnRghUGi2Ibj2lXqlPoPAB2AzSFOgVkQbmrUb0sorHE5hFe8QrzSPbqwDQRX" itemId="015GDKKGG7MY7LTGHM65BYBZ6OWER5HXFL">
      <xxl21:absoluteUrl r:id="rId2"/>
    </xxl21:alternateUrls>
    <sheetNames>
      <sheetName val="READ ME (for Sims Ltd.)"/>
      <sheetName val="Overview"/>
      <sheetName val="Summary"/>
      <sheetName val="Summary_Avoided Calculation2025"/>
      <sheetName val="Graphs"/>
      <sheetName val="Scope Relevance"/>
      <sheetName val="FY25 Organisational Boundary"/>
      <sheetName val="Glossary and notes"/>
      <sheetName val="Biogenic CO2"/>
      <sheetName val="C1-Raw materials &amp; packaging"/>
      <sheetName val="C1 - Other Goods&amp;Services FY25"/>
      <sheetName val="C1 - Workings"/>
      <sheetName val="C1 - FY25 categorisation"/>
      <sheetName val="C1 - SLS Processing FY25"/>
      <sheetName val="C2 - CapitalGoods FY25"/>
      <sheetName val="C2 - All BUs FY25"/>
      <sheetName val="C3-Fuel&amp;Energy"/>
      <sheetName val="Scope 1 and 2 - BU and scope"/>
      <sheetName val="Scope 1 and 2 - Categories"/>
      <sheetName val="Scope 1&amp;2 Monthly_Data_Summary "/>
      <sheetName val="Scope 1 &amp;2 - MonthlySLS"/>
      <sheetName val="C4 and 9-UpstrTransp FY25"/>
      <sheetName val="C4 and 9 - Summary All BUs FY24"/>
      <sheetName val="C4 and 9 - NA Metals FY25"/>
      <sheetName val="C4 and 9 - UK Metals FY25"/>
      <sheetName val="C4 and 9 - APAC Metals FY25"/>
      <sheetName val="C4 and 9 - SLS FY25"/>
      <sheetName val="C4 and 9 - Bulk Vessels FY25"/>
      <sheetName val="C5-Waste"/>
      <sheetName val="C7-Commuting"/>
      <sheetName val="C8-UpstLeasedAssets"/>
      <sheetName val="C9-DownsTransp"/>
      <sheetName val="C6 - BusinessTravel FY25"/>
      <sheetName val="C6 - Flights dist FY25"/>
      <sheetName val="C6 - Land transp dist FY25"/>
      <sheetName val="C6 - Land transp $ FY25"/>
      <sheetName val="C6 - Other travel $ FY25"/>
      <sheetName val="C6 - Other travel CO2 FY25"/>
      <sheetName val="C6  Other travel key FY25"/>
      <sheetName val="C10 - ProcSoldProd FY25"/>
      <sheetName val="C10 - Ferrous Metal ALL FY25"/>
      <sheetName val="C10 -Non Ferrous Metal ALL FY25"/>
      <sheetName val="C10 - Volumes and furnace split"/>
      <sheetName val="C11 - UseSoldProd FY25"/>
      <sheetName val="C12-EndLifeSoldProd"/>
      <sheetName val="C13-DownsLeasedAssets"/>
      <sheetName val="C14-Franchises"/>
      <sheetName val="C11 - FY25 SLS Repurposed Items"/>
      <sheetName val="C15-Investments FY25"/>
      <sheetName val="C15 - SMR FY25"/>
      <sheetName val="Eora Emission Factors FY25"/>
      <sheetName val="Emission Factors &amp; Conversions"/>
      <sheetName val="LookUp"/>
      <sheetName val="Sims_ZP104814-FY25-Scope 3_Carb"/>
    </sheetNames>
    <sheetDataSet>
      <sheetData sheetId="0"/>
      <sheetData sheetId="1"/>
      <sheetData sheetId="2">
        <row r="9">
          <cell r="J9">
            <v>18198.400111868181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ook - Waste"/>
      <sheetName val="Databook - Water"/>
      <sheetName val="Databook helper"/>
      <sheetName val="Restatement FY24"/>
      <sheetName val="Usage--&gt;"/>
      <sheetName val="Commodity usage"/>
      <sheetName val="Site usage"/>
      <sheetName val="Site usage (SLS)"/>
      <sheetName val="Monthly_Data_Summary exc SLS"/>
      <sheetName val="MonthlySLS - updated EF"/>
      <sheetName val="Categories"/>
      <sheetName val="Water stress"/>
    </sheetNames>
    <sheetDataSet>
      <sheetData sheetId="0"/>
      <sheetData sheetId="1"/>
      <sheetData sheetId="2">
        <row r="11">
          <cell r="H11">
            <v>8902.0434000000023</v>
          </cell>
        </row>
        <row r="21">
          <cell r="AI21">
            <v>4127.3107200000004</v>
          </cell>
        </row>
        <row r="22">
          <cell r="AI22">
            <v>60312.928638882207</v>
          </cell>
        </row>
        <row r="23">
          <cell r="AI23">
            <v>123145.47237699619</v>
          </cell>
        </row>
        <row r="24">
          <cell r="AI24">
            <v>33609.853208409331</v>
          </cell>
        </row>
        <row r="25">
          <cell r="AI25">
            <v>272852.48315354204</v>
          </cell>
        </row>
        <row r="26">
          <cell r="AI26">
            <v>253901.86164645018</v>
          </cell>
        </row>
        <row r="27">
          <cell r="AI27">
            <v>17955.8128</v>
          </cell>
        </row>
        <row r="28">
          <cell r="AI28">
            <v>67.629199999999997</v>
          </cell>
        </row>
        <row r="39">
          <cell r="B39">
            <v>28389.824700000012</v>
          </cell>
          <cell r="E39">
            <v>1645.3645000000001</v>
          </cell>
        </row>
        <row r="53">
          <cell r="AI53">
            <v>52028.731740987118</v>
          </cell>
        </row>
        <row r="54">
          <cell r="AI54">
            <v>217882.85185295736</v>
          </cell>
        </row>
        <row r="55">
          <cell r="AI55">
            <v>206670520.95948723</v>
          </cell>
        </row>
        <row r="56">
          <cell r="AI56">
            <v>994535.00489383785</v>
          </cell>
        </row>
        <row r="57">
          <cell r="AI57">
            <v>5252.5954000000002</v>
          </cell>
        </row>
        <row r="58">
          <cell r="AI58">
            <v>96788.137988051967</v>
          </cell>
        </row>
        <row r="59">
          <cell r="AI59">
            <v>785668607.32707167</v>
          </cell>
        </row>
        <row r="60">
          <cell r="AI60">
            <v>0</v>
          </cell>
        </row>
        <row r="61">
          <cell r="AI61">
            <v>50485050</v>
          </cell>
        </row>
        <row r="71">
          <cell r="D71">
            <v>118894.62789999999</v>
          </cell>
          <cell r="E71">
            <v>0.11889462789999999</v>
          </cell>
        </row>
        <row r="72">
          <cell r="D72">
            <v>4752291.7951999987</v>
          </cell>
          <cell r="E72">
            <v>4.7522917951999988</v>
          </cell>
        </row>
        <row r="73">
          <cell r="D73">
            <v>353639.41440000001</v>
          </cell>
          <cell r="E73">
            <v>0.35363941440000002</v>
          </cell>
        </row>
        <row r="74">
          <cell r="D74">
            <v>1146929.8922999997</v>
          </cell>
          <cell r="E74">
            <v>1.1469298922999998</v>
          </cell>
        </row>
      </sheetData>
      <sheetData sheetId="3">
        <row r="6">
          <cell r="C6">
            <v>171175.29719999986</v>
          </cell>
          <cell r="K6">
            <v>1.0225136937999997</v>
          </cell>
        </row>
        <row r="7">
          <cell r="C7">
            <v>453808.11799999984</v>
          </cell>
          <cell r="G7">
            <v>194.67595875250001</v>
          </cell>
          <cell r="K7">
            <v>6.1416357000000001E-3</v>
          </cell>
        </row>
        <row r="8">
          <cell r="C8">
            <v>8083.9932999999992</v>
          </cell>
          <cell r="G8">
            <v>769.40985221710037</v>
          </cell>
          <cell r="K8">
            <v>5.0765577060000036</v>
          </cell>
        </row>
        <row r="9">
          <cell r="C9">
            <v>84331.951200000083</v>
          </cell>
          <cell r="G9">
            <v>1.1950558375000009</v>
          </cell>
          <cell r="K9">
            <v>0.36938258439999999</v>
          </cell>
        </row>
        <row r="10">
          <cell r="G10">
            <v>188.04177999999999</v>
          </cell>
          <cell r="K10">
            <v>1153.3165051714</v>
          </cell>
        </row>
        <row r="16">
          <cell r="C16">
            <v>38980.3508</v>
          </cell>
        </row>
        <row r="17">
          <cell r="C17">
            <v>396524.5964000001</v>
          </cell>
        </row>
        <row r="18">
          <cell r="C18">
            <v>281894.4124999998</v>
          </cell>
        </row>
      </sheetData>
      <sheetData sheetId="4"/>
      <sheetData sheetId="5">
        <row r="13">
          <cell r="AI13">
            <v>187144.8902641797</v>
          </cell>
        </row>
        <row r="15">
          <cell r="AI15">
            <v>559295.75655517238</v>
          </cell>
        </row>
        <row r="17">
          <cell r="AI17">
            <v>50485050</v>
          </cell>
        </row>
        <row r="18">
          <cell r="AI18">
            <v>18023.441999999999</v>
          </cell>
        </row>
        <row r="36">
          <cell r="AC36">
            <v>8902.0433999999987</v>
          </cell>
        </row>
      </sheetData>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91E702-4DF2-0B46-B73C-89DE0868E749}" name="Table2" displayName="Table2" ref="B9:G16" totalsRowShown="0" headerRowDxfId="7" dataDxfId="6" headerRowCellStyle="NAB FTBB1a - Financial Table Body,AB,U">
  <autoFilter ref="B9:G16" xr:uid="{0F91E702-4DF2-0B46-B73C-89DE0868E749}"/>
  <tableColumns count="6">
    <tableColumn id="1" xr3:uid="{F03FC0ED-AE09-E849-AF0C-9DF53D269E61}" name="Material topic" dataDxfId="5"/>
    <tableColumn id="2" xr3:uid="{3B18EA6A-8DB1-3C45-809E-3E7C89DD1D7E}" name="Description" dataDxfId="4"/>
    <tableColumn id="3" xr3:uid="{ACAB0AE1-6C99-CA48-A701-61E14F3E9B3C}" name="Positive impact" dataDxfId="3"/>
    <tableColumn id="4" xr3:uid="{A296A64C-D350-F148-B3C0-AEB9E34A81E3}" name="Negative impact" dataDxfId="2"/>
    <tableColumn id="5" xr3:uid="{9C734B26-BB89-5A41-8ADC-4E2F2B30339C}" name="Total Score" dataDxfId="1"/>
    <tableColumn id="6" xr3:uid="{2228937A-AC77-154C-A285-AD93304EE635}" name="Rationale"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s10l0];/"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Ana.Metelo@simsmm.com" TargetMode="External"/><Relationship Id="rId2" Type="http://schemas.openxmlformats.org/officeDocument/2006/relationships/hyperlink" Target="http://www.simsmmhotline.com/" TargetMode="External"/><Relationship Id="rId1" Type="http://schemas.openxmlformats.org/officeDocument/2006/relationships/hyperlink" Target="http://www.simsmmhotline.com/"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s://covanta-csr.com/data-pages/performance-tables/"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F86B1-6F4A-4288-BC85-A5BE911B4AEA}">
  <sheetPr>
    <tabColor rgb="FF4F758B"/>
    <pageSetUpPr autoPageBreaks="0"/>
  </sheetPr>
  <dimension ref="A1"/>
  <sheetViews>
    <sheetView showGridLines="0" zoomScale="43" zoomScaleNormal="43" workbookViewId="0">
      <selection activeCell="W41" sqref="W41"/>
    </sheetView>
  </sheetViews>
  <sheetFormatPr defaultColWidth="8.85546875" defaultRowHeight="15"/>
  <sheetData/>
  <sheetProtection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446E9-1D60-1440-869E-01B352E58A10}">
  <sheetPr>
    <pageSetUpPr autoPageBreaks="0"/>
  </sheetPr>
  <dimension ref="B1:AE40"/>
  <sheetViews>
    <sheetView showGridLines="0" zoomScaleNormal="100" workbookViewId="0">
      <selection activeCell="C41" sqref="C41"/>
    </sheetView>
  </sheetViews>
  <sheetFormatPr defaultColWidth="7.42578125" defaultRowHeight="15"/>
  <cols>
    <col min="1" max="1" width="7.42578125" style="389"/>
    <col min="2" max="2" width="37" style="389" customWidth="1"/>
    <col min="3" max="3" width="9.42578125" style="389" customWidth="1"/>
    <col min="4" max="4" width="8.140625" style="389" customWidth="1"/>
    <col min="5" max="6" width="7.42578125" style="389"/>
    <col min="7" max="7" width="9.42578125" style="389" bestFit="1" customWidth="1"/>
    <col min="8" max="9" width="7.42578125" style="389"/>
    <col min="10" max="10" width="7.42578125" style="389" customWidth="1"/>
    <col min="11" max="13" width="8.42578125" style="389" bestFit="1" customWidth="1"/>
    <col min="14" max="15" width="10.42578125" style="389" bestFit="1" customWidth="1"/>
    <col min="16" max="16384" width="7.42578125" style="389"/>
  </cols>
  <sheetData>
    <row r="1" spans="2:31">
      <c r="M1" s="391"/>
      <c r="N1" s="162"/>
    </row>
    <row r="5" spans="2:31">
      <c r="B5" s="392" t="s">
        <v>369</v>
      </c>
      <c r="C5" s="392"/>
    </row>
    <row r="6" spans="2:31">
      <c r="X6" s="573"/>
      <c r="Y6" s="573"/>
      <c r="Z6" s="573"/>
      <c r="AA6" s="573"/>
      <c r="AB6" s="573"/>
      <c r="AC6" s="573"/>
      <c r="AD6" s="573"/>
    </row>
    <row r="7" spans="2:31" ht="51" customHeight="1">
      <c r="B7" s="663" t="s">
        <v>370</v>
      </c>
      <c r="C7" s="663"/>
      <c r="D7" s="663"/>
      <c r="E7" s="663"/>
      <c r="F7" s="663"/>
      <c r="G7" s="663"/>
      <c r="H7" s="663"/>
      <c r="I7" s="663"/>
      <c r="J7" s="663"/>
      <c r="K7" s="663"/>
      <c r="L7" s="663"/>
      <c r="M7" s="663"/>
      <c r="N7" s="663"/>
      <c r="R7" s="437"/>
      <c r="S7" s="437"/>
      <c r="T7" s="437"/>
      <c r="U7" s="437"/>
      <c r="V7" s="437"/>
      <c r="W7" s="437"/>
      <c r="X7" s="574"/>
      <c r="Y7" s="574"/>
      <c r="Z7" s="574"/>
      <c r="AA7" s="574"/>
      <c r="AB7" s="574"/>
      <c r="AC7" s="573"/>
      <c r="AD7" s="573"/>
    </row>
    <row r="8" spans="2:31">
      <c r="R8" s="437"/>
      <c r="S8" s="437"/>
      <c r="T8" s="437"/>
      <c r="U8" s="437"/>
      <c r="V8" s="437"/>
      <c r="W8" s="437"/>
      <c r="X8" s="574"/>
      <c r="Y8" s="574"/>
      <c r="Z8" s="574"/>
      <c r="AA8" s="574"/>
      <c r="AB8" s="574"/>
      <c r="AC8" s="573"/>
      <c r="AD8" s="573"/>
    </row>
    <row r="9" spans="2:31">
      <c r="B9" s="567" t="s">
        <v>371</v>
      </c>
      <c r="C9" s="420" t="s">
        <v>75</v>
      </c>
      <c r="D9" s="533" t="s">
        <v>372</v>
      </c>
      <c r="E9" s="420" t="s">
        <v>77</v>
      </c>
      <c r="F9" s="420" t="s">
        <v>78</v>
      </c>
      <c r="G9" s="420" t="s">
        <v>79</v>
      </c>
      <c r="H9" s="420" t="s">
        <v>80</v>
      </c>
      <c r="I9" s="420" t="s">
        <v>373</v>
      </c>
      <c r="J9" s="438"/>
      <c r="K9" s="438"/>
      <c r="L9" s="438"/>
      <c r="M9" s="575"/>
      <c r="N9" s="576"/>
      <c r="O9" s="438"/>
      <c r="P9" s="438"/>
      <c r="Q9" s="438"/>
      <c r="R9" s="438"/>
      <c r="S9" s="441"/>
      <c r="T9" s="577"/>
      <c r="U9" s="437"/>
      <c r="V9" s="437"/>
      <c r="W9" s="437"/>
      <c r="X9" s="437"/>
      <c r="Y9" s="574"/>
      <c r="Z9" s="574"/>
      <c r="AA9" s="574"/>
      <c r="AB9" s="574"/>
      <c r="AC9" s="574"/>
      <c r="AD9" s="573"/>
      <c r="AE9" s="573"/>
    </row>
    <row r="10" spans="2:31">
      <c r="B10" s="170" t="s">
        <v>374</v>
      </c>
      <c r="C10" s="578">
        <f>('[2]Databook helper'!AI57+'[2]Databook helper'!AI59)/1000000</f>
        <v>785.67385992247159</v>
      </c>
      <c r="D10" s="539">
        <f>'[2]Restatement FY24'!G8</f>
        <v>769.40985221710037</v>
      </c>
      <c r="E10" s="241">
        <v>724</v>
      </c>
      <c r="F10" s="241">
        <v>852</v>
      </c>
      <c r="G10" s="241">
        <v>731</v>
      </c>
      <c r="H10" s="241">
        <v>608</v>
      </c>
      <c r="I10" s="241" t="s">
        <v>188</v>
      </c>
      <c r="J10" s="438"/>
      <c r="K10" s="438"/>
      <c r="L10" s="575"/>
      <c r="M10" s="576" t="s">
        <v>80</v>
      </c>
      <c r="N10" s="438" t="s">
        <v>79</v>
      </c>
      <c r="O10" s="438" t="s">
        <v>78</v>
      </c>
      <c r="P10" s="438" t="s">
        <v>77</v>
      </c>
      <c r="Q10" s="438" t="s">
        <v>76</v>
      </c>
      <c r="R10" s="438" t="s">
        <v>75</v>
      </c>
      <c r="S10" s="441"/>
      <c r="T10" s="577"/>
      <c r="U10" s="437"/>
      <c r="V10" s="437"/>
      <c r="W10" s="437"/>
      <c r="X10" s="437"/>
      <c r="Y10" s="574"/>
      <c r="Z10" s="574"/>
      <c r="AA10" s="574"/>
      <c r="AB10" s="574"/>
      <c r="AC10" s="574"/>
      <c r="AD10" s="573"/>
      <c r="AE10" s="573"/>
    </row>
    <row r="11" spans="2:31">
      <c r="B11" s="170" t="s">
        <v>236</v>
      </c>
      <c r="C11" s="578">
        <f>'[2]Databook helper'!AI55/1000000</f>
        <v>206.67052095948722</v>
      </c>
      <c r="D11" s="242">
        <f>'[2]Restatement FY24'!G7</f>
        <v>194.67595875250001</v>
      </c>
      <c r="E11" s="241">
        <v>234</v>
      </c>
      <c r="F11" s="241">
        <v>220</v>
      </c>
      <c r="G11" s="242">
        <v>242</v>
      </c>
      <c r="H11" s="241">
        <v>212</v>
      </c>
      <c r="I11" s="242" t="s">
        <v>188</v>
      </c>
      <c r="J11" s="438"/>
      <c r="K11" s="438"/>
      <c r="L11" s="579"/>
      <c r="M11" s="579"/>
      <c r="N11" s="579"/>
      <c r="O11" s="580"/>
      <c r="P11" s="580"/>
      <c r="Q11" s="438"/>
      <c r="R11" s="438"/>
      <c r="S11" s="441"/>
      <c r="T11" s="577"/>
      <c r="U11" s="437"/>
      <c r="V11" s="437"/>
      <c r="W11" s="437"/>
      <c r="X11" s="437"/>
      <c r="Y11" s="574"/>
      <c r="Z11" s="574"/>
      <c r="AA11" s="574"/>
      <c r="AB11" s="574"/>
      <c r="AC11" s="574"/>
      <c r="AD11" s="573"/>
      <c r="AE11" s="573"/>
    </row>
    <row r="12" spans="2:31">
      <c r="B12" s="170" t="s">
        <v>237</v>
      </c>
      <c r="C12" s="578">
        <f>'[2]Commodity usage'!AI17/1000000</f>
        <v>50.485050000000001</v>
      </c>
      <c r="D12" s="242">
        <f>'[2]Restatement FY24'!G10</f>
        <v>188.04177999999999</v>
      </c>
      <c r="E12" s="241">
        <v>167</v>
      </c>
      <c r="F12" s="241">
        <v>163</v>
      </c>
      <c r="G12" s="242">
        <v>189</v>
      </c>
      <c r="H12" s="241">
        <v>275</v>
      </c>
      <c r="I12" s="242" t="s">
        <v>188</v>
      </c>
      <c r="J12" s="438"/>
      <c r="K12" s="438" t="s">
        <v>375</v>
      </c>
      <c r="L12" s="581"/>
      <c r="M12" s="581">
        <f>H16</f>
        <v>0.16395157674488117</v>
      </c>
      <c r="N12" s="581">
        <f>G16</f>
        <v>0.16124567474048443</v>
      </c>
      <c r="O12" s="581">
        <f>F16</f>
        <v>0.15260301011596347</v>
      </c>
      <c r="P12" s="581">
        <f>E16</f>
        <v>0.14136979427997992</v>
      </c>
      <c r="Q12" s="565">
        <f>D16</f>
        <v>0.14634217063914481</v>
      </c>
      <c r="R12" s="438">
        <f>C16</f>
        <v>0.1709474964424855</v>
      </c>
      <c r="S12" s="441"/>
      <c r="T12" s="577"/>
      <c r="U12" s="437"/>
      <c r="V12" s="437"/>
      <c r="W12" s="437"/>
      <c r="X12" s="437"/>
      <c r="Y12" s="574"/>
      <c r="Z12" s="574"/>
      <c r="AA12" s="574"/>
      <c r="AB12" s="574"/>
      <c r="AC12" s="574"/>
      <c r="AD12" s="573"/>
      <c r="AE12" s="573"/>
    </row>
    <row r="13" spans="2:31">
      <c r="B13" s="170" t="s">
        <v>238</v>
      </c>
      <c r="C13" s="578">
        <f>'[2]Databook helper'!E74</f>
        <v>1.1469298922999998</v>
      </c>
      <c r="D13" s="242">
        <f>'[2]Restatement FY24'!G9</f>
        <v>1.1950558375000009</v>
      </c>
      <c r="E13" s="241">
        <v>2</v>
      </c>
      <c r="F13" s="241">
        <v>1.5</v>
      </c>
      <c r="G13" s="242">
        <v>3</v>
      </c>
      <c r="H13" s="241">
        <v>1</v>
      </c>
      <c r="I13" s="242" t="s">
        <v>188</v>
      </c>
      <c r="J13" s="438"/>
      <c r="K13" s="438"/>
      <c r="L13" s="581"/>
      <c r="M13" s="581"/>
      <c r="N13" s="581"/>
      <c r="O13" s="581"/>
      <c r="P13" s="581"/>
      <c r="Q13" s="438"/>
      <c r="R13" s="438"/>
      <c r="S13" s="441"/>
      <c r="T13" s="424"/>
      <c r="U13" s="424"/>
      <c r="V13" s="424"/>
      <c r="W13" s="424"/>
      <c r="X13" s="424"/>
      <c r="Y13" s="574"/>
      <c r="Z13" s="574"/>
      <c r="AA13" s="574"/>
      <c r="AB13" s="574"/>
      <c r="AC13" s="574"/>
      <c r="AD13" s="573"/>
      <c r="AE13" s="573"/>
    </row>
    <row r="14" spans="2:31" ht="15.75" thickBot="1">
      <c r="B14" s="582" t="s">
        <v>169</v>
      </c>
      <c r="C14" s="583">
        <f>SUM(C10:C13)</f>
        <v>1043.9763607742589</v>
      </c>
      <c r="D14" s="584">
        <f>SUM(D10:D13)</f>
        <v>1153.3226468071002</v>
      </c>
      <c r="E14" s="585">
        <v>1127</v>
      </c>
      <c r="F14" s="585">
        <v>1237</v>
      </c>
      <c r="G14" s="586">
        <v>1165</v>
      </c>
      <c r="H14" s="585">
        <v>1097</v>
      </c>
      <c r="I14" s="586">
        <v>1200</v>
      </c>
      <c r="J14" s="438"/>
      <c r="K14" s="438"/>
      <c r="L14" s="438"/>
      <c r="M14" s="438"/>
      <c r="N14" s="438"/>
      <c r="O14" s="438"/>
      <c r="P14" s="438"/>
      <c r="Q14" s="438"/>
      <c r="R14" s="438"/>
      <c r="S14" s="441"/>
      <c r="T14" s="458"/>
      <c r="U14" s="458"/>
      <c r="V14" s="458"/>
      <c r="W14" s="458"/>
      <c r="X14" s="587"/>
      <c r="Y14" s="574"/>
      <c r="Z14" s="574"/>
      <c r="AA14" s="574"/>
      <c r="AB14" s="574"/>
      <c r="AC14" s="574"/>
      <c r="AD14" s="573"/>
      <c r="AE14" s="573"/>
    </row>
    <row r="15" spans="2:31" hidden="1">
      <c r="B15" s="411" t="s">
        <v>240</v>
      </c>
      <c r="C15" s="588">
        <v>6107</v>
      </c>
      <c r="D15" s="588">
        <v>7881</v>
      </c>
      <c r="E15" s="588">
        <v>7972</v>
      </c>
      <c r="F15" s="588">
        <v>8106</v>
      </c>
      <c r="G15" s="588">
        <v>7225</v>
      </c>
      <c r="H15" s="588">
        <v>6691</v>
      </c>
      <c r="I15" s="588">
        <v>8252</v>
      </c>
      <c r="J15" s="438"/>
      <c r="K15" s="438"/>
      <c r="L15" s="438"/>
      <c r="M15" s="438"/>
      <c r="N15" s="438"/>
      <c r="O15" s="438"/>
      <c r="P15" s="438"/>
      <c r="Q15" s="438"/>
      <c r="R15" s="438"/>
      <c r="S15" s="441"/>
      <c r="T15" s="458"/>
      <c r="U15" s="458"/>
      <c r="V15" s="458"/>
      <c r="W15" s="458"/>
      <c r="X15" s="587"/>
      <c r="Y15" s="574"/>
      <c r="Z15" s="574"/>
      <c r="AA15" s="574"/>
      <c r="AB15" s="574"/>
      <c r="AC15" s="574"/>
      <c r="AD15" s="573"/>
      <c r="AE15" s="573"/>
    </row>
    <row r="16" spans="2:31" ht="24.75" thickBot="1">
      <c r="B16" s="589" t="s">
        <v>376</v>
      </c>
      <c r="C16" s="590">
        <f t="shared" ref="C16:H16" si="0">C14/C15</f>
        <v>0.1709474964424855</v>
      </c>
      <c r="D16" s="591">
        <f t="shared" si="0"/>
        <v>0.14634217063914481</v>
      </c>
      <c r="E16" s="591">
        <f t="shared" si="0"/>
        <v>0.14136979427997992</v>
      </c>
      <c r="F16" s="591">
        <f t="shared" si="0"/>
        <v>0.15260301011596347</v>
      </c>
      <c r="G16" s="591">
        <f t="shared" si="0"/>
        <v>0.16124567474048443</v>
      </c>
      <c r="H16" s="591">
        <f t="shared" si="0"/>
        <v>0.16395157674488117</v>
      </c>
      <c r="I16" s="591">
        <f>I14/I15</f>
        <v>0.1454192922927775</v>
      </c>
      <c r="J16" s="438"/>
      <c r="K16" s="438"/>
      <c r="L16" s="438"/>
      <c r="M16" s="438"/>
      <c r="N16" s="438"/>
      <c r="O16" s="438"/>
      <c r="P16" s="438"/>
      <c r="Q16" s="438"/>
      <c r="R16" s="438"/>
      <c r="S16" s="441"/>
      <c r="T16" s="458"/>
      <c r="U16" s="458"/>
      <c r="V16" s="458"/>
      <c r="W16" s="458"/>
      <c r="X16" s="587"/>
      <c r="Y16" s="574"/>
      <c r="Z16" s="574"/>
      <c r="AA16" s="574"/>
      <c r="AB16" s="574"/>
      <c r="AC16" s="574"/>
      <c r="AD16" s="573"/>
      <c r="AE16" s="573"/>
    </row>
    <row r="17" spans="2:31" ht="21.95" customHeight="1">
      <c r="B17" s="658" t="s">
        <v>377</v>
      </c>
      <c r="C17" s="658"/>
      <c r="D17" s="658"/>
      <c r="E17" s="658"/>
      <c r="F17" s="658"/>
      <c r="G17" s="658"/>
      <c r="H17" s="658"/>
      <c r="I17" s="658"/>
      <c r="J17" s="438"/>
      <c r="K17" s="438"/>
      <c r="L17" s="438"/>
      <c r="M17" s="438"/>
      <c r="N17" s="438"/>
      <c r="O17" s="438"/>
      <c r="P17" s="438"/>
      <c r="Q17" s="438"/>
      <c r="R17" s="438"/>
      <c r="S17" s="441"/>
      <c r="T17" s="458"/>
      <c r="U17" s="458"/>
      <c r="V17" s="458"/>
      <c r="W17" s="458"/>
      <c r="X17" s="587"/>
      <c r="Y17" s="574"/>
      <c r="Z17" s="574"/>
      <c r="AA17" s="574"/>
      <c r="AB17" s="574"/>
      <c r="AC17" s="574"/>
      <c r="AD17" s="573"/>
      <c r="AE17" s="573"/>
    </row>
    <row r="18" spans="2:31" ht="13.7" customHeight="1">
      <c r="B18" s="659" t="s">
        <v>378</v>
      </c>
      <c r="C18" s="659"/>
      <c r="D18" s="659"/>
      <c r="E18" s="659"/>
      <c r="F18" s="659"/>
      <c r="G18" s="659"/>
      <c r="H18" s="659"/>
      <c r="I18" s="659"/>
      <c r="J18" s="438"/>
      <c r="K18" s="438"/>
      <c r="L18" s="438"/>
      <c r="M18" s="438"/>
      <c r="N18" s="438"/>
      <c r="O18" s="438"/>
      <c r="P18" s="438"/>
      <c r="Q18" s="438"/>
      <c r="R18" s="441"/>
      <c r="S18" s="437"/>
      <c r="T18" s="437"/>
      <c r="U18" s="437"/>
      <c r="V18" s="437"/>
      <c r="W18" s="437"/>
      <c r="X18" s="574"/>
      <c r="Y18" s="574"/>
      <c r="Z18" s="574"/>
      <c r="AA18" s="574"/>
      <c r="AB18" s="574"/>
      <c r="AC18" s="573"/>
      <c r="AD18" s="573"/>
    </row>
    <row r="19" spans="2:31" ht="12" customHeight="1">
      <c r="B19" s="659" t="s">
        <v>379</v>
      </c>
      <c r="C19" s="659"/>
      <c r="D19" s="659"/>
      <c r="E19" s="659"/>
      <c r="F19" s="659"/>
      <c r="G19" s="659"/>
      <c r="H19" s="659"/>
      <c r="I19" s="659"/>
      <c r="J19" s="438"/>
      <c r="K19" s="438"/>
      <c r="L19" s="438"/>
      <c r="M19" s="438"/>
      <c r="N19" s="438"/>
      <c r="O19" s="438"/>
      <c r="P19" s="438"/>
      <c r="Q19" s="438"/>
      <c r="R19" s="441"/>
      <c r="S19" s="437"/>
      <c r="T19" s="437"/>
      <c r="U19" s="437"/>
      <c r="V19" s="437"/>
      <c r="W19" s="437"/>
      <c r="X19" s="574"/>
      <c r="Y19" s="574"/>
      <c r="Z19" s="574"/>
      <c r="AA19" s="574"/>
      <c r="AB19" s="574"/>
      <c r="AC19" s="573"/>
      <c r="AD19" s="573"/>
    </row>
    <row r="20" spans="2:31" ht="15.75" customHeight="1">
      <c r="B20" s="659" t="s">
        <v>380</v>
      </c>
      <c r="C20" s="659"/>
      <c r="D20" s="659"/>
      <c r="E20" s="659"/>
      <c r="F20" s="659"/>
      <c r="G20" s="659"/>
      <c r="H20" s="659"/>
      <c r="I20" s="659"/>
      <c r="J20" s="438"/>
      <c r="K20" s="592"/>
      <c r="L20" s="592"/>
      <c r="M20" s="592"/>
      <c r="N20" s="592"/>
      <c r="O20" s="593"/>
      <c r="P20" s="438"/>
      <c r="Q20" s="438"/>
      <c r="R20" s="441"/>
      <c r="S20" s="437"/>
      <c r="T20" s="437"/>
      <c r="U20" s="437"/>
      <c r="V20" s="437"/>
      <c r="W20" s="437"/>
      <c r="X20" s="574"/>
      <c r="Y20" s="574"/>
      <c r="Z20" s="574"/>
      <c r="AA20" s="574"/>
      <c r="AB20" s="574"/>
      <c r="AC20" s="574"/>
      <c r="AD20" s="573"/>
    </row>
    <row r="21" spans="2:31" ht="25.5" customHeight="1">
      <c r="B21" s="388"/>
      <c r="C21" s="388"/>
      <c r="D21" s="388"/>
      <c r="E21" s="388"/>
      <c r="F21" s="388"/>
      <c r="G21" s="388"/>
      <c r="H21" s="388"/>
      <c r="I21" s="438"/>
      <c r="J21" s="438"/>
      <c r="K21" s="592"/>
      <c r="L21" s="592"/>
      <c r="M21" s="592"/>
      <c r="N21" s="592"/>
      <c r="O21" s="593"/>
      <c r="P21" s="438"/>
      <c r="Q21" s="438"/>
      <c r="R21" s="441"/>
      <c r="S21" s="437"/>
      <c r="T21" s="437"/>
      <c r="U21" s="437"/>
      <c r="V21" s="437"/>
      <c r="W21" s="437"/>
      <c r="X21" s="574"/>
      <c r="Y21" s="574"/>
      <c r="Z21" s="574"/>
      <c r="AA21" s="574"/>
      <c r="AB21" s="574"/>
      <c r="AC21" s="574"/>
      <c r="AD21" s="573"/>
    </row>
    <row r="22" spans="2:31">
      <c r="B22" s="532" t="s">
        <v>381</v>
      </c>
      <c r="C22" s="420" t="s">
        <v>75</v>
      </c>
      <c r="D22" s="533" t="s">
        <v>76</v>
      </c>
      <c r="E22" s="533" t="s">
        <v>77</v>
      </c>
      <c r="F22" s="533" t="s">
        <v>78</v>
      </c>
      <c r="G22" s="594"/>
      <c r="H22" s="481"/>
      <c r="I22" s="481"/>
      <c r="J22" s="438"/>
      <c r="K22" s="592"/>
      <c r="L22" s="592"/>
      <c r="M22" s="592"/>
      <c r="N22" s="592"/>
      <c r="O22" s="593"/>
      <c r="P22" s="438"/>
      <c r="Q22" s="438"/>
      <c r="R22" s="441"/>
      <c r="S22" s="437"/>
      <c r="T22" s="437"/>
      <c r="U22" s="437"/>
      <c r="V22" s="437"/>
      <c r="W22" s="437"/>
      <c r="X22" s="574"/>
      <c r="Y22" s="574"/>
      <c r="Z22" s="574"/>
      <c r="AA22" s="574"/>
      <c r="AB22" s="574"/>
      <c r="AC22" s="574"/>
      <c r="AD22" s="573"/>
    </row>
    <row r="23" spans="2:31">
      <c r="B23" s="170" t="s">
        <v>382</v>
      </c>
      <c r="C23" s="578">
        <f>('[2]Databook helper'!AI55+'[2]Databook helper'!AI59+'[2]Databook helper'!AI61+'[2]Databook helper'!D74)/1000000</f>
        <v>1043.9711081788589</v>
      </c>
      <c r="D23" s="539">
        <f>'[2]Restatement FY24'!K10</f>
        <v>1153.3165051714</v>
      </c>
      <c r="E23" s="595">
        <v>1127</v>
      </c>
      <c r="F23" s="595">
        <v>1237</v>
      </c>
      <c r="G23" s="594"/>
      <c r="H23" s="466"/>
      <c r="I23" s="466"/>
      <c r="J23" s="438"/>
      <c r="K23" s="438"/>
      <c r="L23" s="596"/>
      <c r="M23" s="596"/>
      <c r="N23" s="596"/>
      <c r="O23" s="596"/>
      <c r="P23" s="580"/>
      <c r="Q23" s="438"/>
      <c r="R23" s="438"/>
      <c r="S23" s="438"/>
      <c r="T23" s="437"/>
      <c r="U23" s="437"/>
      <c r="V23" s="437"/>
      <c r="W23" s="437"/>
      <c r="X23" s="437"/>
      <c r="Y23" s="574"/>
      <c r="Z23" s="574"/>
      <c r="AA23" s="574"/>
      <c r="AB23" s="574"/>
      <c r="AC23" s="574"/>
      <c r="AD23" s="574"/>
      <c r="AE23" s="573"/>
    </row>
    <row r="24" spans="2:31">
      <c r="B24" s="170" t="s">
        <v>383</v>
      </c>
      <c r="C24" s="578">
        <f>('[2]Databook helper'!AI54+'[2]Databook helper'!AI58+'[2]Databook helper'!D72)/1000000</f>
        <v>5.0669627850410084</v>
      </c>
      <c r="D24" s="539">
        <f>'[2]Restatement FY24'!K8</f>
        <v>5.0765577060000036</v>
      </c>
      <c r="E24" s="242">
        <v>5</v>
      </c>
      <c r="F24" s="242">
        <v>10.4</v>
      </c>
      <c r="G24" s="594"/>
      <c r="H24" s="466"/>
      <c r="I24" s="466"/>
      <c r="J24" s="438"/>
      <c r="K24" s="438"/>
      <c r="L24" s="597"/>
      <c r="M24" s="597"/>
      <c r="N24" s="597"/>
      <c r="O24" s="597"/>
      <c r="P24" s="580"/>
      <c r="Q24" s="438"/>
      <c r="R24" s="438"/>
      <c r="S24" s="438"/>
      <c r="T24" s="437"/>
      <c r="U24" s="437"/>
      <c r="V24" s="437"/>
      <c r="W24" s="437"/>
      <c r="X24" s="437"/>
      <c r="Y24" s="574"/>
      <c r="Z24" s="574"/>
      <c r="AA24" s="574"/>
      <c r="AB24" s="574"/>
      <c r="AC24" s="574"/>
      <c r="AD24" s="574"/>
      <c r="AE24" s="573"/>
    </row>
    <row r="25" spans="2:31">
      <c r="B25" s="170" t="s">
        <v>384</v>
      </c>
      <c r="C25" s="578">
        <f>'[2]Databook helper'!D73/1000000</f>
        <v>0.35363941440000002</v>
      </c>
      <c r="D25" s="539">
        <f>'[2]Restatement FY24'!K9</f>
        <v>0.36938258439999999</v>
      </c>
      <c r="E25" s="242">
        <v>1</v>
      </c>
      <c r="F25" s="242">
        <v>0.9</v>
      </c>
      <c r="G25" s="594"/>
      <c r="H25" s="466"/>
      <c r="I25" s="466"/>
      <c r="J25" s="438"/>
      <c r="K25" s="438"/>
      <c r="L25" s="597"/>
      <c r="M25" s="597"/>
      <c r="N25" s="597"/>
      <c r="O25" s="597"/>
      <c r="P25" s="598"/>
      <c r="Q25" s="438"/>
      <c r="R25" s="438"/>
      <c r="S25" s="438"/>
      <c r="T25" s="437"/>
      <c r="U25" s="437"/>
      <c r="V25" s="437"/>
      <c r="W25" s="437"/>
      <c r="X25" s="437"/>
      <c r="Y25" s="574"/>
      <c r="Z25" s="574"/>
      <c r="AA25" s="574"/>
      <c r="AB25" s="574"/>
      <c r="AC25" s="574"/>
      <c r="AD25" s="574"/>
      <c r="AE25" s="573"/>
    </row>
    <row r="26" spans="2:31">
      <c r="B26" s="170" t="s">
        <v>385</v>
      </c>
      <c r="C26" s="578">
        <f>'[2]Databook helper'!AI57/1000000</f>
        <v>5.2525953999999998E-3</v>
      </c>
      <c r="D26" s="539">
        <f>'[2]Restatement FY24'!K7</f>
        <v>6.1416357000000001E-3</v>
      </c>
      <c r="E26" s="242">
        <v>0</v>
      </c>
      <c r="F26" s="242">
        <v>0</v>
      </c>
      <c r="G26" s="594"/>
      <c r="H26" s="466"/>
      <c r="I26" s="466"/>
      <c r="J26" s="438"/>
      <c r="K26" s="438"/>
      <c r="L26" s="597"/>
      <c r="M26" s="597"/>
      <c r="N26" s="597"/>
      <c r="O26" s="597"/>
      <c r="P26" s="598"/>
      <c r="Q26" s="438"/>
      <c r="R26" s="438"/>
      <c r="S26" s="438"/>
      <c r="T26" s="437"/>
      <c r="U26" s="424"/>
      <c r="V26" s="424"/>
      <c r="W26" s="424"/>
      <c r="X26" s="424"/>
      <c r="Y26" s="599"/>
      <c r="Z26" s="574"/>
      <c r="AA26" s="574"/>
      <c r="AB26" s="574"/>
      <c r="AC26" s="574"/>
      <c r="AD26" s="574"/>
      <c r="AE26" s="573"/>
    </row>
    <row r="27" spans="2:31">
      <c r="B27" s="170" t="s">
        <v>386</v>
      </c>
      <c r="C27" s="578">
        <f>('[2]Databook helper'!AI53+'[2]Databook helper'!AI56+'[2]Databook helper'!AI60+'[2]Databook helper'!D71)/1000000</f>
        <v>1.1654583645348251</v>
      </c>
      <c r="D27" s="542">
        <f>'[2]Restatement FY24'!K6</f>
        <v>1.0225136937999997</v>
      </c>
      <c r="E27" s="242">
        <v>6</v>
      </c>
      <c r="F27" s="242">
        <v>29</v>
      </c>
      <c r="G27" s="466"/>
      <c r="H27" s="466"/>
      <c r="I27" s="466"/>
      <c r="J27" s="438"/>
      <c r="K27" s="438"/>
      <c r="L27" s="579"/>
      <c r="M27" s="579"/>
      <c r="N27" s="579"/>
      <c r="O27" s="579"/>
      <c r="P27" s="580"/>
      <c r="Q27" s="438"/>
      <c r="R27" s="438"/>
      <c r="S27" s="438"/>
      <c r="T27" s="437"/>
      <c r="U27" s="458"/>
      <c r="V27" s="458"/>
      <c r="W27" s="458"/>
      <c r="X27" s="458"/>
      <c r="Y27" s="600"/>
      <c r="Z27" s="574"/>
      <c r="AA27" s="574"/>
      <c r="AB27" s="574"/>
      <c r="AC27" s="574"/>
      <c r="AD27" s="574"/>
      <c r="AE27" s="573"/>
    </row>
    <row r="28" spans="2:31" ht="15.75" thickBot="1">
      <c r="B28" s="555" t="s">
        <v>387</v>
      </c>
      <c r="C28" s="583">
        <f>SUM(C23:C27)</f>
        <v>1050.5624213382346</v>
      </c>
      <c r="D28" s="584">
        <f>SUM(D23:D27)</f>
        <v>1159.7911007912999</v>
      </c>
      <c r="E28" s="601">
        <v>1138</v>
      </c>
      <c r="F28" s="601">
        <v>1277</v>
      </c>
      <c r="G28" s="617">
        <f>(C28-D28)/D28</f>
        <v>-9.4179615086321125E-2</v>
      </c>
      <c r="H28" s="466"/>
      <c r="I28" s="466"/>
      <c r="J28" s="438"/>
      <c r="K28" s="438"/>
      <c r="L28" s="438"/>
      <c r="M28" s="438"/>
      <c r="N28" s="438"/>
      <c r="O28" s="438"/>
      <c r="P28" s="438"/>
      <c r="Q28" s="438"/>
      <c r="R28" s="438"/>
      <c r="S28" s="438"/>
      <c r="T28" s="437"/>
      <c r="U28" s="437"/>
      <c r="V28" s="437"/>
      <c r="W28" s="437"/>
      <c r="X28" s="437"/>
      <c r="Y28" s="574"/>
      <c r="Z28" s="574"/>
      <c r="AA28" s="574"/>
      <c r="AB28" s="574"/>
      <c r="AC28" s="574"/>
      <c r="AD28" s="574"/>
      <c r="AE28" s="573"/>
    </row>
    <row r="29" spans="2:31" ht="25.5" customHeight="1">
      <c r="B29" s="658" t="s">
        <v>377</v>
      </c>
      <c r="C29" s="658"/>
      <c r="D29" s="658"/>
      <c r="E29" s="658"/>
      <c r="F29" s="658"/>
      <c r="G29" s="658"/>
      <c r="H29" s="658"/>
      <c r="I29" s="438"/>
      <c r="J29" s="438"/>
      <c r="K29" s="438"/>
      <c r="L29" s="438"/>
      <c r="M29" s="438"/>
      <c r="N29" s="438"/>
      <c r="O29" s="438"/>
      <c r="P29" s="438"/>
      <c r="Q29" s="438"/>
      <c r="R29" s="438"/>
      <c r="S29" s="438"/>
      <c r="T29" s="437"/>
      <c r="U29" s="437"/>
      <c r="V29" s="437"/>
      <c r="W29" s="437"/>
      <c r="X29" s="437"/>
      <c r="Y29" s="574"/>
      <c r="Z29" s="574"/>
      <c r="AA29" s="574"/>
      <c r="AB29" s="574"/>
      <c r="AC29" s="574"/>
      <c r="AD29" s="574"/>
      <c r="AE29" s="573"/>
    </row>
    <row r="30" spans="2:31" ht="21.75" customHeight="1">
      <c r="B30" s="438"/>
      <c r="C30" s="438"/>
      <c r="D30" s="438"/>
      <c r="E30" s="438"/>
      <c r="F30" s="438"/>
      <c r="G30" s="438"/>
      <c r="H30" s="438"/>
      <c r="I30" s="438"/>
      <c r="J30" s="438"/>
      <c r="K30" s="438"/>
      <c r="L30" s="438"/>
      <c r="M30" s="438"/>
      <c r="N30" s="438"/>
      <c r="O30" s="438"/>
      <c r="P30" s="438"/>
      <c r="Q30" s="438"/>
      <c r="R30" s="438"/>
      <c r="S30" s="437"/>
      <c r="T30" s="437"/>
      <c r="U30" s="437"/>
      <c r="V30" s="437"/>
      <c r="W30" s="437"/>
      <c r="X30" s="574"/>
      <c r="Y30" s="574"/>
      <c r="Z30" s="574"/>
      <c r="AA30" s="574"/>
      <c r="AB30" s="574"/>
      <c r="AC30" s="574"/>
      <c r="AD30" s="573"/>
    </row>
    <row r="31" spans="2:31">
      <c r="B31" s="532" t="s">
        <v>388</v>
      </c>
      <c r="C31" s="420" t="s">
        <v>75</v>
      </c>
      <c r="D31" s="420" t="s">
        <v>76</v>
      </c>
      <c r="E31" s="594"/>
      <c r="F31" s="438"/>
      <c r="G31" s="438"/>
      <c r="H31" s="438"/>
      <c r="I31" s="438"/>
      <c r="J31" s="438"/>
      <c r="K31" s="438"/>
      <c r="L31" s="438"/>
      <c r="M31" s="438"/>
      <c r="N31" s="438"/>
      <c r="O31" s="438"/>
      <c r="P31" s="438"/>
      <c r="Q31" s="438"/>
      <c r="R31" s="438"/>
    </row>
    <row r="32" spans="2:31">
      <c r="B32" s="170" t="s">
        <v>382</v>
      </c>
      <c r="C32" s="578">
        <f>'[2]Databook helper'!E74</f>
        <v>1.1469298922999998</v>
      </c>
      <c r="D32" s="602">
        <v>1</v>
      </c>
      <c r="E32" s="438"/>
      <c r="F32" s="438"/>
      <c r="G32" s="438"/>
      <c r="H32" s="438"/>
      <c r="I32" s="438"/>
      <c r="J32" s="438"/>
      <c r="K32" s="438"/>
      <c r="L32" s="438"/>
      <c r="M32" s="438"/>
      <c r="N32" s="438"/>
      <c r="O32" s="438"/>
      <c r="P32" s="438"/>
      <c r="Q32" s="438"/>
      <c r="R32" s="438"/>
      <c r="S32" s="438"/>
    </row>
    <row r="33" spans="2:19">
      <c r="B33" s="170" t="s">
        <v>383</v>
      </c>
      <c r="C33" s="578">
        <f>'[2]Databook helper'!E72</f>
        <v>4.7522917951999988</v>
      </c>
      <c r="D33" s="242">
        <v>5</v>
      </c>
      <c r="E33" s="438"/>
      <c r="F33" s="438"/>
      <c r="G33" s="438"/>
      <c r="H33" s="438"/>
      <c r="I33" s="438"/>
      <c r="J33" s="438"/>
      <c r="K33" s="438"/>
      <c r="L33" s="438"/>
      <c r="M33" s="438"/>
      <c r="N33" s="438"/>
      <c r="O33" s="438"/>
      <c r="P33" s="438"/>
      <c r="Q33" s="438"/>
      <c r="R33" s="438"/>
      <c r="S33" s="438"/>
    </row>
    <row r="34" spans="2:19">
      <c r="B34" s="170" t="s">
        <v>384</v>
      </c>
      <c r="C34" s="578">
        <f>'[2]Databook helper'!E73</f>
        <v>0.35363941440000002</v>
      </c>
      <c r="D34" s="242">
        <v>0</v>
      </c>
      <c r="E34" s="438"/>
      <c r="F34" s="438"/>
      <c r="G34" s="438"/>
      <c r="H34" s="438"/>
      <c r="I34" s="438"/>
      <c r="J34" s="438"/>
      <c r="K34" s="438"/>
      <c r="L34" s="438"/>
      <c r="M34" s="438"/>
      <c r="N34" s="438"/>
      <c r="O34" s="438"/>
      <c r="P34" s="438"/>
      <c r="Q34" s="438"/>
      <c r="R34" s="438"/>
      <c r="S34" s="438"/>
    </row>
    <row r="35" spans="2:19">
      <c r="B35" s="170" t="s">
        <v>385</v>
      </c>
      <c r="C35" s="578">
        <v>0</v>
      </c>
      <c r="D35" s="242">
        <v>0</v>
      </c>
      <c r="E35" s="438"/>
      <c r="F35" s="438"/>
      <c r="G35" s="438"/>
      <c r="H35" s="438"/>
      <c r="I35" s="438"/>
      <c r="J35" s="438"/>
      <c r="K35" s="438"/>
      <c r="L35" s="438"/>
      <c r="M35" s="438"/>
      <c r="N35" s="438"/>
      <c r="O35" s="438"/>
      <c r="P35" s="438"/>
      <c r="Q35" s="438"/>
      <c r="R35" s="438"/>
      <c r="S35" s="438"/>
    </row>
    <row r="36" spans="2:19">
      <c r="B36" s="170" t="s">
        <v>386</v>
      </c>
      <c r="C36" s="578">
        <f>'[2]Databook helper'!E71</f>
        <v>0.11889462789999999</v>
      </c>
      <c r="D36" s="242">
        <v>0</v>
      </c>
      <c r="E36" s="438"/>
      <c r="F36" s="438"/>
      <c r="G36" s="438"/>
      <c r="H36" s="438"/>
      <c r="I36" s="438"/>
      <c r="J36" s="438"/>
      <c r="K36" s="438"/>
      <c r="L36" s="438"/>
      <c r="M36" s="438"/>
      <c r="N36" s="438"/>
      <c r="O36" s="438"/>
      <c r="P36" s="438"/>
      <c r="Q36" s="438"/>
      <c r="R36" s="438"/>
      <c r="S36" s="438"/>
    </row>
    <row r="37" spans="2:19" ht="15.75" thickBot="1">
      <c r="B37" s="555" t="s">
        <v>389</v>
      </c>
      <c r="C37" s="603">
        <f>SUM(C32:C36)</f>
        <v>6.3717557297999985</v>
      </c>
      <c r="D37" s="604">
        <f>SUM(D32:D36)</f>
        <v>6</v>
      </c>
      <c r="E37" s="594"/>
      <c r="F37" s="438"/>
      <c r="G37" s="438"/>
      <c r="H37" s="438"/>
      <c r="I37" s="438"/>
      <c r="J37" s="438"/>
      <c r="K37" s="438"/>
      <c r="L37" s="438"/>
      <c r="M37" s="438"/>
      <c r="N37" s="438"/>
      <c r="O37" s="438"/>
      <c r="P37" s="438"/>
      <c r="Q37" s="438"/>
      <c r="R37" s="438"/>
      <c r="S37" s="438"/>
    </row>
    <row r="38" spans="2:19" ht="23.25" customHeight="1">
      <c r="B38" s="658" t="s">
        <v>377</v>
      </c>
      <c r="C38" s="658"/>
      <c r="D38" s="658"/>
      <c r="E38" s="658"/>
      <c r="F38" s="658"/>
      <c r="G38" s="658"/>
      <c r="H38" s="658"/>
      <c r="I38" s="438"/>
      <c r="J38" s="438"/>
      <c r="K38" s="438"/>
      <c r="L38" s="438"/>
      <c r="M38" s="438"/>
      <c r="N38" s="438"/>
      <c r="O38" s="438"/>
      <c r="P38" s="438"/>
      <c r="Q38" s="438"/>
      <c r="R38" s="438"/>
      <c r="S38" s="438"/>
    </row>
    <row r="39" spans="2:19">
      <c r="B39" s="438"/>
      <c r="C39" s="438"/>
      <c r="D39" s="438"/>
      <c r="E39" s="438"/>
      <c r="F39" s="438"/>
      <c r="G39" s="438"/>
      <c r="H39" s="438"/>
      <c r="I39" s="438"/>
      <c r="J39" s="438"/>
      <c r="K39" s="438"/>
      <c r="L39" s="438"/>
      <c r="M39" s="438"/>
      <c r="N39" s="438"/>
      <c r="O39" s="438"/>
      <c r="P39" s="438"/>
      <c r="Q39" s="438"/>
      <c r="R39" s="438"/>
    </row>
    <row r="40" spans="2:19">
      <c r="J40" s="438"/>
      <c r="K40" s="438"/>
      <c r="L40" s="438"/>
      <c r="M40" s="438"/>
      <c r="N40" s="438"/>
      <c r="O40" s="438"/>
      <c r="P40" s="438"/>
      <c r="Q40" s="438"/>
      <c r="R40" s="438"/>
    </row>
  </sheetData>
  <sheetProtection sheet="1" objects="1" scenarios="1"/>
  <mergeCells count="7">
    <mergeCell ref="B38:H38"/>
    <mergeCell ref="B29:H29"/>
    <mergeCell ref="B7:N7"/>
    <mergeCell ref="B17:I17"/>
    <mergeCell ref="B18:I18"/>
    <mergeCell ref="B19:I19"/>
    <mergeCell ref="B20:I2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222B-DB8A-492D-957D-AE5D945A2753}">
  <sheetPr>
    <pageSetUpPr autoPageBreaks="0"/>
  </sheetPr>
  <dimension ref="A1:N58"/>
  <sheetViews>
    <sheetView showGridLines="0" zoomScaleNormal="100" workbookViewId="0">
      <selection activeCell="K27" sqref="K27"/>
    </sheetView>
  </sheetViews>
  <sheetFormatPr defaultColWidth="8.85546875" defaultRowHeight="15"/>
  <cols>
    <col min="2" max="2" width="46.42578125" customWidth="1"/>
    <col min="3" max="3" width="11.42578125" customWidth="1"/>
    <col min="4" max="4" width="11.140625" customWidth="1"/>
    <col min="7" max="8" width="11.42578125" customWidth="1"/>
    <col min="10" max="10" width="7.140625" customWidth="1"/>
    <col min="12" max="12" width="10.85546875" customWidth="1"/>
    <col min="13" max="13" width="0.85546875" hidden="1" customWidth="1"/>
    <col min="14" max="14" width="8.85546875" hidden="1" customWidth="1"/>
  </cols>
  <sheetData>
    <row r="1" spans="1:14">
      <c r="K1" s="1"/>
      <c r="L1" s="162"/>
    </row>
    <row r="5" spans="1:14">
      <c r="B5" s="3" t="s">
        <v>390</v>
      </c>
    </row>
    <row r="7" spans="1:14" ht="27" customHeight="1">
      <c r="B7" s="663" t="s">
        <v>391</v>
      </c>
      <c r="C7" s="663"/>
      <c r="D7" s="663"/>
      <c r="E7" s="663"/>
      <c r="F7" s="663"/>
      <c r="G7" s="663"/>
      <c r="H7" s="663"/>
      <c r="I7" s="663"/>
      <c r="J7" s="663"/>
      <c r="K7" s="663"/>
      <c r="L7" s="663"/>
      <c r="M7" s="663"/>
      <c r="N7" s="663"/>
    </row>
    <row r="8" spans="1:14">
      <c r="A8" s="16"/>
      <c r="B8" s="16"/>
      <c r="C8" s="1"/>
      <c r="D8" s="16"/>
      <c r="E8" s="16"/>
      <c r="F8" s="16"/>
      <c r="G8" s="16"/>
      <c r="H8" s="16"/>
      <c r="I8" s="16"/>
      <c r="J8" s="16"/>
      <c r="K8" s="16"/>
      <c r="L8" s="16"/>
    </row>
    <row r="9" spans="1:14">
      <c r="A9" s="16"/>
      <c r="B9" s="252" t="s">
        <v>392</v>
      </c>
      <c r="C9" s="667" t="s">
        <v>393</v>
      </c>
      <c r="D9" s="667"/>
      <c r="E9" s="667"/>
      <c r="F9" s="253" t="s">
        <v>394</v>
      </c>
      <c r="G9" s="184"/>
      <c r="H9" s="184"/>
      <c r="I9" s="169"/>
      <c r="J9" s="169"/>
      <c r="K9" s="169"/>
      <c r="L9" s="16"/>
    </row>
    <row r="10" spans="1:14">
      <c r="A10" s="16"/>
      <c r="B10" s="184" t="s">
        <v>137</v>
      </c>
      <c r="C10" s="254" t="s">
        <v>395</v>
      </c>
      <c r="D10" s="254" t="s">
        <v>26</v>
      </c>
      <c r="E10" s="254" t="s">
        <v>124</v>
      </c>
      <c r="F10" s="255" t="s">
        <v>395</v>
      </c>
      <c r="G10" s="254" t="s">
        <v>26</v>
      </c>
      <c r="H10" s="254" t="s">
        <v>124</v>
      </c>
      <c r="I10" s="169"/>
      <c r="J10" s="169"/>
      <c r="K10" s="256"/>
      <c r="L10" s="16"/>
    </row>
    <row r="11" spans="1:14">
      <c r="A11" s="16"/>
      <c r="B11" s="176" t="s">
        <v>166</v>
      </c>
      <c r="C11" s="257" t="s">
        <v>111</v>
      </c>
      <c r="D11" s="257" t="s">
        <v>111</v>
      </c>
      <c r="E11" s="258" t="s">
        <v>111</v>
      </c>
      <c r="F11" s="259" t="s">
        <v>111</v>
      </c>
      <c r="G11" s="259" t="s">
        <v>111</v>
      </c>
      <c r="H11" s="259" t="s">
        <v>111</v>
      </c>
      <c r="I11" s="169"/>
      <c r="J11" s="169"/>
      <c r="K11" s="169"/>
      <c r="L11" s="16"/>
    </row>
    <row r="12" spans="1:14">
      <c r="A12" s="16"/>
      <c r="B12" s="176" t="s">
        <v>214</v>
      </c>
      <c r="C12" s="257">
        <v>4</v>
      </c>
      <c r="D12" s="257" t="s">
        <v>111</v>
      </c>
      <c r="E12" s="258" t="s">
        <v>111</v>
      </c>
      <c r="F12" s="259">
        <v>39660</v>
      </c>
      <c r="G12" s="259" t="s">
        <v>111</v>
      </c>
      <c r="H12" s="259" t="s">
        <v>111</v>
      </c>
      <c r="I12" s="169"/>
      <c r="J12" s="169"/>
      <c r="K12" s="169"/>
      <c r="L12" s="16"/>
    </row>
    <row r="13" spans="1:14">
      <c r="A13" s="16"/>
      <c r="B13" s="176" t="s">
        <v>202</v>
      </c>
      <c r="C13" s="257" t="s">
        <v>111</v>
      </c>
      <c r="D13" s="257" t="s">
        <v>111</v>
      </c>
      <c r="E13" s="258" t="s">
        <v>111</v>
      </c>
      <c r="F13" s="259" t="s">
        <v>111</v>
      </c>
      <c r="G13" s="259" t="s">
        <v>111</v>
      </c>
      <c r="H13" s="259" t="s">
        <v>111</v>
      </c>
      <c r="I13" s="169"/>
      <c r="J13" s="169"/>
      <c r="K13" s="169"/>
      <c r="L13" s="16"/>
    </row>
    <row r="14" spans="1:14">
      <c r="A14" s="16"/>
      <c r="B14" s="176" t="s">
        <v>238</v>
      </c>
      <c r="C14" s="257" t="s">
        <v>111</v>
      </c>
      <c r="D14" s="257" t="s">
        <v>111</v>
      </c>
      <c r="E14" s="260" t="s">
        <v>111</v>
      </c>
      <c r="F14" s="259" t="s">
        <v>111</v>
      </c>
      <c r="G14" s="259" t="s">
        <v>111</v>
      </c>
      <c r="H14" s="259" t="s">
        <v>111</v>
      </c>
      <c r="I14" s="169"/>
      <c r="J14" s="169"/>
      <c r="K14" s="169"/>
      <c r="L14" s="16"/>
    </row>
    <row r="15" spans="1:14" ht="15.75" thickBot="1">
      <c r="A15" s="16"/>
      <c r="B15" s="173" t="s">
        <v>169</v>
      </c>
      <c r="C15" s="349">
        <v>4</v>
      </c>
      <c r="D15" s="349" t="s">
        <v>111</v>
      </c>
      <c r="E15" s="350" t="s">
        <v>111</v>
      </c>
      <c r="F15" s="351">
        <v>39660</v>
      </c>
      <c r="G15" s="328" t="s">
        <v>111</v>
      </c>
      <c r="H15" s="328" t="s">
        <v>111</v>
      </c>
      <c r="I15" s="169"/>
      <c r="J15" s="169"/>
      <c r="K15" s="169"/>
      <c r="L15" s="16"/>
    </row>
    <row r="16" spans="1:14" ht="13.5" customHeight="1">
      <c r="A16" s="16"/>
      <c r="B16" s="169" t="s">
        <v>396</v>
      </c>
      <c r="C16" s="261"/>
      <c r="D16" s="169"/>
      <c r="E16" s="169"/>
      <c r="F16" s="262"/>
      <c r="G16" s="262"/>
      <c r="H16" s="169"/>
      <c r="I16" s="169"/>
      <c r="J16" s="169"/>
      <c r="K16" s="169"/>
      <c r="L16" s="16"/>
    </row>
    <row r="17" spans="1:13">
      <c r="A17" s="16"/>
      <c r="B17" s="263"/>
      <c r="C17" s="264"/>
      <c r="D17" s="264"/>
      <c r="E17" s="264"/>
      <c r="F17" s="264"/>
      <c r="G17" s="264"/>
      <c r="H17" s="264"/>
      <c r="I17" s="264"/>
      <c r="J17" s="264"/>
      <c r="K17" s="264"/>
      <c r="L17" s="16"/>
    </row>
    <row r="18" spans="1:13">
      <c r="A18" s="16"/>
      <c r="B18" s="674" t="s">
        <v>397</v>
      </c>
      <c r="C18" s="674"/>
      <c r="D18" s="674"/>
      <c r="E18" s="674"/>
      <c r="F18" s="208" t="s">
        <v>75</v>
      </c>
      <c r="G18" s="208" t="s">
        <v>76</v>
      </c>
      <c r="H18" s="208" t="s">
        <v>77</v>
      </c>
      <c r="I18" s="208" t="s">
        <v>78</v>
      </c>
      <c r="J18" s="208" t="s">
        <v>79</v>
      </c>
      <c r="K18" s="208" t="s">
        <v>80</v>
      </c>
      <c r="L18" s="208" t="s">
        <v>398</v>
      </c>
      <c r="M18" s="16"/>
    </row>
    <row r="19" spans="1:13" ht="14.45" customHeight="1">
      <c r="A19" s="16"/>
      <c r="B19" s="668" t="s">
        <v>399</v>
      </c>
      <c r="C19" s="668"/>
      <c r="D19" s="668"/>
      <c r="E19" s="668"/>
      <c r="F19" s="327">
        <v>0.76</v>
      </c>
      <c r="G19" s="233" t="s">
        <v>400</v>
      </c>
      <c r="H19" s="265">
        <v>1</v>
      </c>
      <c r="I19" s="265">
        <v>1</v>
      </c>
      <c r="J19" s="234" t="s">
        <v>93</v>
      </c>
      <c r="K19" s="234" t="s">
        <v>93</v>
      </c>
      <c r="L19" s="234" t="s">
        <v>93</v>
      </c>
      <c r="M19" s="16"/>
    </row>
    <row r="20" spans="1:13" ht="14.45" customHeight="1">
      <c r="A20" s="16"/>
      <c r="B20" s="669" t="s">
        <v>401</v>
      </c>
      <c r="C20" s="669"/>
      <c r="D20" s="669"/>
      <c r="E20" s="669"/>
      <c r="F20" s="327">
        <v>0.91</v>
      </c>
      <c r="G20" s="233" t="s">
        <v>402</v>
      </c>
      <c r="H20" s="265">
        <v>1</v>
      </c>
      <c r="I20" s="265">
        <v>1</v>
      </c>
      <c r="J20" s="265">
        <v>1</v>
      </c>
      <c r="K20" s="265">
        <v>1</v>
      </c>
      <c r="L20" s="265">
        <v>0.93</v>
      </c>
      <c r="M20" s="16"/>
    </row>
    <row r="21" spans="1:13" ht="15.75" thickBot="1">
      <c r="A21" s="16"/>
      <c r="B21" s="665" t="s">
        <v>403</v>
      </c>
      <c r="C21" s="665"/>
      <c r="D21" s="665"/>
      <c r="E21" s="665"/>
      <c r="F21" s="309" t="s">
        <v>404</v>
      </c>
      <c r="G21" s="291">
        <v>1</v>
      </c>
      <c r="H21" s="291">
        <v>1</v>
      </c>
      <c r="I21" s="291">
        <v>1</v>
      </c>
      <c r="J21" s="291">
        <v>1</v>
      </c>
      <c r="K21" s="291" t="s">
        <v>93</v>
      </c>
      <c r="L21" s="291" t="s">
        <v>93</v>
      </c>
    </row>
    <row r="22" spans="1:13">
      <c r="B22" s="174"/>
      <c r="C22" s="174"/>
      <c r="D22" s="174"/>
      <c r="E22" s="174"/>
      <c r="F22" s="174"/>
      <c r="G22" s="174"/>
      <c r="H22" s="174"/>
      <c r="I22" s="174"/>
      <c r="J22" s="174"/>
      <c r="K22" s="174"/>
      <c r="L22" s="16"/>
    </row>
    <row r="23" spans="1:13" ht="14.45" customHeight="1">
      <c r="A23" s="16"/>
      <c r="B23" s="674" t="s">
        <v>405</v>
      </c>
      <c r="C23" s="674"/>
      <c r="D23" s="674"/>
      <c r="E23" s="674"/>
      <c r="F23" s="208" t="s">
        <v>75</v>
      </c>
      <c r="G23" s="208" t="s">
        <v>76</v>
      </c>
      <c r="H23" s="219"/>
      <c r="I23" s="219"/>
      <c r="J23" s="219"/>
      <c r="K23" s="177"/>
      <c r="L23" s="169"/>
      <c r="M23" s="16"/>
    </row>
    <row r="24" spans="1:13" ht="14.45" customHeight="1">
      <c r="A24" s="16"/>
      <c r="B24" s="668" t="s">
        <v>399</v>
      </c>
      <c r="C24" s="668"/>
      <c r="D24" s="668"/>
      <c r="E24" s="668"/>
      <c r="F24" s="327">
        <v>0.68</v>
      </c>
      <c r="G24" s="233">
        <v>1</v>
      </c>
      <c r="H24" s="219"/>
      <c r="I24" s="219"/>
      <c r="J24" s="219"/>
      <c r="K24" s="177"/>
      <c r="L24" s="169"/>
      <c r="M24" s="16"/>
    </row>
    <row r="25" spans="1:13" ht="14.45" customHeight="1">
      <c r="A25" s="16"/>
      <c r="B25" s="669" t="s">
        <v>401</v>
      </c>
      <c r="C25" s="669"/>
      <c r="D25" s="669"/>
      <c r="E25" s="669"/>
      <c r="F25" s="308">
        <v>0.95</v>
      </c>
      <c r="G25" s="233">
        <v>1</v>
      </c>
      <c r="H25" s="219"/>
      <c r="I25" s="219"/>
      <c r="J25" s="219"/>
      <c r="K25" s="177"/>
      <c r="L25" s="169"/>
      <c r="M25" s="44"/>
    </row>
    <row r="26" spans="1:13" ht="14.45" customHeight="1" thickBot="1">
      <c r="A26" s="16"/>
      <c r="B26" s="665" t="s">
        <v>403</v>
      </c>
      <c r="C26" s="665"/>
      <c r="D26" s="665"/>
      <c r="E26" s="665"/>
      <c r="F26" s="309" t="s">
        <v>404</v>
      </c>
      <c r="G26" s="291">
        <v>1</v>
      </c>
      <c r="H26" s="169"/>
      <c r="I26" s="179"/>
      <c r="J26" s="179"/>
      <c r="K26" s="169"/>
      <c r="L26" s="169"/>
      <c r="M26" s="16"/>
    </row>
    <row r="27" spans="1:13">
      <c r="A27" s="16"/>
      <c r="B27" s="219" t="s">
        <v>406</v>
      </c>
      <c r="C27" s="219"/>
      <c r="D27" s="219"/>
      <c r="E27" s="219"/>
      <c r="F27" s="219"/>
      <c r="G27" s="177"/>
      <c r="H27" s="177"/>
      <c r="I27" s="177"/>
      <c r="J27" s="177"/>
      <c r="K27" s="169"/>
      <c r="L27" s="16"/>
    </row>
    <row r="28" spans="1:13">
      <c r="A28" s="16"/>
      <c r="B28" s="219" t="s">
        <v>407</v>
      </c>
      <c r="C28" s="219"/>
      <c r="D28" s="219"/>
      <c r="E28" s="219"/>
      <c r="F28" s="219"/>
      <c r="G28" s="177"/>
      <c r="H28" s="177"/>
      <c r="I28" s="177"/>
      <c r="J28" s="177"/>
      <c r="K28" s="169"/>
      <c r="L28" s="16"/>
    </row>
    <row r="29" spans="1:13">
      <c r="A29" s="16"/>
      <c r="B29" s="219" t="s">
        <v>408</v>
      </c>
      <c r="C29" s="266"/>
      <c r="D29" s="219"/>
      <c r="E29" s="219"/>
      <c r="F29" s="219"/>
      <c r="G29" s="177"/>
      <c r="H29" s="177"/>
      <c r="I29" s="177"/>
      <c r="J29" s="177"/>
      <c r="K29" s="169"/>
      <c r="L29" s="16"/>
    </row>
    <row r="30" spans="1:13">
      <c r="A30" s="16"/>
      <c r="B30" s="219" t="s">
        <v>409</v>
      </c>
      <c r="C30" s="219"/>
      <c r="D30" s="219"/>
      <c r="E30" s="219"/>
      <c r="F30" s="219"/>
      <c r="G30" s="177"/>
      <c r="H30" s="177"/>
      <c r="I30" s="177"/>
      <c r="J30" s="177"/>
      <c r="K30" s="169"/>
      <c r="L30" s="16"/>
    </row>
    <row r="31" spans="1:13">
      <c r="A31" s="16"/>
      <c r="B31" s="219" t="s">
        <v>410</v>
      </c>
      <c r="C31" s="219"/>
      <c r="D31" s="219"/>
      <c r="E31" s="219"/>
      <c r="F31" s="219"/>
      <c r="G31" s="219"/>
      <c r="H31" s="219"/>
      <c r="I31" s="219"/>
      <c r="J31" s="177"/>
      <c r="K31" s="169"/>
      <c r="L31" s="16"/>
    </row>
    <row r="32" spans="1:13" ht="14.45" customHeight="1">
      <c r="A32" s="16"/>
      <c r="B32" s="219" t="s">
        <v>411</v>
      </c>
      <c r="C32" s="219"/>
      <c r="D32" s="219"/>
      <c r="E32" s="219"/>
      <c r="F32" s="219"/>
      <c r="G32" s="219"/>
      <c r="H32" s="219"/>
      <c r="I32" s="219"/>
      <c r="J32" s="177"/>
      <c r="K32" s="169"/>
      <c r="L32" s="16"/>
    </row>
    <row r="33" spans="1:13" ht="14.45" customHeight="1">
      <c r="A33" s="16"/>
      <c r="B33" s="219"/>
      <c r="C33" s="219"/>
      <c r="D33" s="219"/>
      <c r="E33" s="219"/>
      <c r="F33" s="219"/>
      <c r="G33" s="219"/>
      <c r="H33" s="219"/>
      <c r="I33" s="219"/>
      <c r="J33" s="177"/>
      <c r="K33" s="169"/>
      <c r="L33" s="16"/>
    </row>
    <row r="34" spans="1:13" ht="14.45" customHeight="1">
      <c r="A34" s="16"/>
      <c r="B34" s="267" t="s">
        <v>412</v>
      </c>
      <c r="C34" s="175"/>
      <c r="D34" s="184"/>
      <c r="E34" s="184"/>
      <c r="F34" s="184"/>
      <c r="G34" s="184"/>
      <c r="H34" s="268" t="s">
        <v>75</v>
      </c>
      <c r="I34" s="268" t="s">
        <v>76</v>
      </c>
      <c r="J34" s="269" t="s">
        <v>77</v>
      </c>
      <c r="K34" s="174"/>
      <c r="L34" s="169"/>
      <c r="M34" s="16"/>
    </row>
    <row r="35" spans="1:13">
      <c r="A35" s="16"/>
      <c r="B35" s="670" t="s">
        <v>413</v>
      </c>
      <c r="C35" s="670"/>
      <c r="D35" s="670"/>
      <c r="E35" s="670"/>
      <c r="F35" s="670"/>
      <c r="G35" s="670"/>
      <c r="H35" s="621">
        <v>0</v>
      </c>
      <c r="I35" s="622">
        <v>0</v>
      </c>
      <c r="J35" s="623">
        <v>0</v>
      </c>
      <c r="K35" s="174"/>
      <c r="L35" s="169"/>
      <c r="M35" s="16"/>
    </row>
    <row r="36" spans="1:13" ht="12.75" customHeight="1">
      <c r="A36" s="16"/>
      <c r="B36" s="671" t="s">
        <v>414</v>
      </c>
      <c r="C36" s="671"/>
      <c r="D36" s="671"/>
      <c r="E36" s="671"/>
      <c r="F36" s="671"/>
      <c r="G36" s="671"/>
      <c r="H36" s="621">
        <v>0</v>
      </c>
      <c r="I36" s="622">
        <v>0</v>
      </c>
      <c r="J36" s="623">
        <v>0</v>
      </c>
      <c r="K36" s="174"/>
      <c r="L36" s="169"/>
      <c r="M36" s="16"/>
    </row>
    <row r="37" spans="1:13">
      <c r="A37" s="16"/>
      <c r="B37" s="672" t="s">
        <v>415</v>
      </c>
      <c r="C37" s="672"/>
      <c r="D37" s="672"/>
      <c r="E37" s="672"/>
      <c r="F37" s="672"/>
      <c r="G37" s="672"/>
      <c r="H37" s="621">
        <v>0</v>
      </c>
      <c r="I37" s="622">
        <v>0</v>
      </c>
      <c r="J37" s="623">
        <v>0</v>
      </c>
      <c r="K37" s="174"/>
      <c r="L37" s="169"/>
      <c r="M37" s="16"/>
    </row>
    <row r="38" spans="1:13" ht="14.45" customHeight="1">
      <c r="A38" s="16"/>
      <c r="B38" s="672" t="s">
        <v>416</v>
      </c>
      <c r="C38" s="672"/>
      <c r="D38" s="672"/>
      <c r="E38" s="672"/>
      <c r="F38" s="672"/>
      <c r="G38" s="672"/>
      <c r="H38" s="621">
        <v>0</v>
      </c>
      <c r="I38" s="622">
        <v>0</v>
      </c>
      <c r="J38" s="623">
        <v>0</v>
      </c>
      <c r="K38" s="174"/>
      <c r="L38" s="169"/>
      <c r="M38" s="16"/>
    </row>
    <row r="39" spans="1:13" ht="15.75" thickBot="1">
      <c r="A39" s="16"/>
      <c r="B39" s="673" t="s">
        <v>417</v>
      </c>
      <c r="C39" s="673"/>
      <c r="D39" s="673"/>
      <c r="E39" s="673"/>
      <c r="F39" s="673"/>
      <c r="G39" s="673"/>
      <c r="H39" s="621">
        <v>0</v>
      </c>
      <c r="I39" s="302">
        <v>0</v>
      </c>
      <c r="J39" s="303">
        <v>0</v>
      </c>
      <c r="K39" s="174"/>
      <c r="L39" s="169"/>
      <c r="M39" s="16"/>
    </row>
    <row r="40" spans="1:13">
      <c r="A40" s="16"/>
      <c r="B40" s="666" t="s">
        <v>418</v>
      </c>
      <c r="C40" s="666"/>
      <c r="D40" s="666"/>
      <c r="E40" s="666"/>
      <c r="F40" s="666"/>
      <c r="G40" s="666"/>
      <c r="H40" s="666"/>
      <c r="I40" s="270"/>
      <c r="J40" s="270"/>
      <c r="K40" s="270"/>
    </row>
    <row r="41" spans="1:13" ht="15" customHeight="1">
      <c r="A41" s="16"/>
      <c r="B41" s="169"/>
      <c r="C41" s="169"/>
      <c r="D41" s="169"/>
      <c r="E41" s="169"/>
      <c r="F41" s="169"/>
      <c r="G41" s="169"/>
      <c r="H41" s="169"/>
      <c r="I41" s="169"/>
      <c r="J41" s="169"/>
      <c r="K41" s="169"/>
    </row>
    <row r="42" spans="1:13">
      <c r="A42" s="16"/>
      <c r="B42" s="271" t="s">
        <v>419</v>
      </c>
      <c r="C42" s="268" t="s">
        <v>75</v>
      </c>
      <c r="D42" s="268" t="s">
        <v>76</v>
      </c>
      <c r="E42" s="268" t="s">
        <v>77</v>
      </c>
      <c r="F42" s="268" t="s">
        <v>78</v>
      </c>
      <c r="G42" s="269" t="s">
        <v>79</v>
      </c>
      <c r="H42" s="269" t="s">
        <v>80</v>
      </c>
      <c r="I42" s="269" t="s">
        <v>81</v>
      </c>
      <c r="J42" s="169"/>
      <c r="K42" s="169"/>
      <c r="L42" s="169"/>
    </row>
    <row r="43" spans="1:13">
      <c r="A43" s="16"/>
      <c r="B43" s="272" t="s">
        <v>420</v>
      </c>
      <c r="C43" s="334">
        <v>16</v>
      </c>
      <c r="D43" s="292">
        <v>20</v>
      </c>
      <c r="E43" s="292">
        <v>17</v>
      </c>
      <c r="F43" s="273">
        <v>19</v>
      </c>
      <c r="G43" s="274">
        <v>13</v>
      </c>
      <c r="H43" s="274">
        <v>19</v>
      </c>
      <c r="I43" s="274">
        <v>34</v>
      </c>
      <c r="J43" s="169"/>
      <c r="K43" s="169"/>
      <c r="L43" s="169"/>
    </row>
    <row r="44" spans="1:13">
      <c r="A44" s="16"/>
      <c r="B44" s="624" t="s">
        <v>421</v>
      </c>
      <c r="C44" s="625">
        <f>C43*100/'Workforce and diversity'!D15</f>
        <v>0.37860861334595364</v>
      </c>
      <c r="D44" s="626">
        <f>(D43/4867)*100</f>
        <v>0.41093075816724883</v>
      </c>
      <c r="E44" s="626">
        <v>0.38</v>
      </c>
      <c r="F44" s="627">
        <v>0.47</v>
      </c>
      <c r="G44" s="627">
        <v>0.33453422542460115</v>
      </c>
      <c r="H44" s="628">
        <v>0.46625766871165641</v>
      </c>
      <c r="I44" s="628">
        <v>0.68068068068068066</v>
      </c>
      <c r="J44" s="169"/>
      <c r="K44" s="256"/>
      <c r="L44" s="169"/>
    </row>
    <row r="45" spans="1:13">
      <c r="A45" s="16"/>
      <c r="B45" s="304" t="s">
        <v>422</v>
      </c>
      <c r="C45" s="346">
        <v>0.62</v>
      </c>
      <c r="D45" s="305">
        <v>0.6</v>
      </c>
      <c r="E45" s="305">
        <v>0.36</v>
      </c>
      <c r="F45" s="306">
        <f>11/19</f>
        <v>0.57894736842105265</v>
      </c>
      <c r="G45" s="307">
        <f>4/13</f>
        <v>0.30769230769230771</v>
      </c>
      <c r="H45" s="307">
        <f>2/19</f>
        <v>0.10526315789473684</v>
      </c>
      <c r="I45" s="307">
        <f>11/34</f>
        <v>0.3235294117647059</v>
      </c>
      <c r="J45" s="169"/>
      <c r="K45" s="169"/>
      <c r="L45" s="169"/>
    </row>
    <row r="46" spans="1:13">
      <c r="A46" s="16"/>
      <c r="B46" s="270" t="s">
        <v>423</v>
      </c>
      <c r="C46" s="275"/>
      <c r="D46" s="275"/>
      <c r="E46" s="276"/>
      <c r="F46" s="277"/>
      <c r="G46" s="277"/>
      <c r="H46" s="277"/>
      <c r="I46" s="169"/>
      <c r="J46" s="169"/>
      <c r="K46" s="169"/>
    </row>
    <row r="47" spans="1:13">
      <c r="A47" s="16"/>
      <c r="B47" s="270" t="s">
        <v>424</v>
      </c>
      <c r="C47" s="275"/>
      <c r="D47" s="275"/>
      <c r="E47" s="276"/>
      <c r="F47" s="277"/>
      <c r="G47" s="277"/>
      <c r="H47" s="277"/>
      <c r="I47" s="169"/>
      <c r="J47" s="169"/>
      <c r="K47" s="169"/>
    </row>
    <row r="48" spans="1:13">
      <c r="A48" s="16"/>
      <c r="B48" s="278"/>
      <c r="C48" s="276"/>
      <c r="D48" s="276"/>
      <c r="E48" s="276"/>
      <c r="F48" s="277"/>
      <c r="G48" s="277"/>
      <c r="H48" s="277"/>
      <c r="I48" s="169"/>
      <c r="J48" s="169"/>
      <c r="K48" s="169"/>
    </row>
    <row r="49" spans="1:12">
      <c r="A49" s="16"/>
      <c r="B49" s="271" t="s">
        <v>425</v>
      </c>
      <c r="C49" s="268" t="s">
        <v>75</v>
      </c>
      <c r="D49" s="268" t="s">
        <v>76</v>
      </c>
      <c r="E49" s="276"/>
      <c r="F49" s="276"/>
      <c r="G49" s="277"/>
      <c r="H49" s="277"/>
      <c r="I49" s="277"/>
      <c r="J49" s="169"/>
      <c r="K49" s="169"/>
      <c r="L49" s="169"/>
    </row>
    <row r="50" spans="1:12">
      <c r="A50" s="16"/>
      <c r="B50" s="272" t="s">
        <v>420</v>
      </c>
      <c r="C50" s="333">
        <v>3</v>
      </c>
      <c r="D50" s="292">
        <v>2</v>
      </c>
      <c r="E50" s="276"/>
      <c r="F50" s="276"/>
      <c r="G50" s="277"/>
      <c r="H50" s="277"/>
      <c r="I50" s="277"/>
      <c r="J50" s="169"/>
      <c r="K50" s="169"/>
      <c r="L50" s="169"/>
    </row>
    <row r="51" spans="1:12">
      <c r="A51" s="16"/>
      <c r="B51" s="624" t="s">
        <v>421</v>
      </c>
      <c r="C51" s="629">
        <f>C50*100/'Workforce and diversity'!D22</f>
        <v>0.30800821355236141</v>
      </c>
      <c r="D51" s="626">
        <f>(D50/853)*100</f>
        <v>0.23446658851113714</v>
      </c>
      <c r="E51" s="276"/>
      <c r="F51" s="276"/>
      <c r="G51" s="277"/>
      <c r="H51" s="277"/>
      <c r="I51" s="277"/>
      <c r="J51" s="169"/>
      <c r="K51" s="169"/>
      <c r="L51" s="169"/>
    </row>
    <row r="52" spans="1:12">
      <c r="A52" s="16"/>
      <c r="B52" s="304" t="s">
        <v>422</v>
      </c>
      <c r="C52" s="347">
        <v>0</v>
      </c>
      <c r="D52" s="305">
        <v>0.5</v>
      </c>
      <c r="E52" s="276"/>
      <c r="F52" s="276"/>
      <c r="G52" s="277"/>
      <c r="H52" s="277"/>
      <c r="I52" s="277"/>
      <c r="J52" s="169"/>
      <c r="K52" s="169"/>
      <c r="L52" s="169"/>
    </row>
    <row r="53" spans="1:12">
      <c r="A53" s="16"/>
      <c r="B53" s="270" t="s">
        <v>423</v>
      </c>
      <c r="C53" s="169"/>
      <c r="D53" s="169"/>
      <c r="E53" s="169"/>
      <c r="F53" s="169"/>
      <c r="G53" s="169"/>
      <c r="H53" s="169"/>
      <c r="I53" s="169"/>
      <c r="J53" s="169"/>
      <c r="K53" s="169"/>
    </row>
    <row r="54" spans="1:12">
      <c r="A54" s="16"/>
      <c r="B54" s="270" t="s">
        <v>424</v>
      </c>
      <c r="C54" s="169"/>
      <c r="D54" s="169"/>
      <c r="E54" s="169"/>
      <c r="F54" s="169"/>
      <c r="G54" s="169"/>
      <c r="H54" s="169"/>
      <c r="I54" s="169"/>
      <c r="J54" s="169"/>
      <c r="K54" s="169"/>
    </row>
    <row r="55" spans="1:12">
      <c r="A55" s="16"/>
      <c r="B55" s="169"/>
      <c r="C55" s="169"/>
      <c r="D55" s="169"/>
      <c r="E55" s="169"/>
      <c r="F55" s="169"/>
      <c r="G55" s="169"/>
      <c r="H55" s="169"/>
      <c r="I55" s="169"/>
      <c r="J55" s="169"/>
      <c r="K55" s="169"/>
    </row>
    <row r="56" spans="1:12">
      <c r="A56" s="16"/>
      <c r="B56" s="169"/>
      <c r="C56" s="169"/>
      <c r="D56" s="169"/>
      <c r="E56" s="169"/>
      <c r="F56" s="169"/>
      <c r="G56" s="169"/>
      <c r="H56" s="169"/>
      <c r="I56" s="169"/>
      <c r="J56" s="169"/>
      <c r="K56" s="169"/>
    </row>
    <row r="57" spans="1:12">
      <c r="A57" s="16"/>
      <c r="B57" s="169"/>
      <c r="C57" s="169"/>
      <c r="D57" s="169"/>
      <c r="E57" s="169"/>
      <c r="F57" s="169"/>
      <c r="G57" s="169"/>
      <c r="H57" s="169"/>
      <c r="I57" s="169"/>
      <c r="J57" s="169"/>
      <c r="K57" s="169"/>
    </row>
    <row r="58" spans="1:12">
      <c r="A58" s="16"/>
      <c r="B58" s="16"/>
      <c r="C58" s="16"/>
      <c r="D58" s="16"/>
      <c r="E58" s="16"/>
      <c r="F58" s="16"/>
      <c r="G58" s="16"/>
      <c r="H58" s="16"/>
      <c r="I58" s="16"/>
      <c r="J58" s="16"/>
      <c r="K58" s="16"/>
    </row>
  </sheetData>
  <sheetProtection sheet="1" objects="1" scenarios="1"/>
  <mergeCells count="16">
    <mergeCell ref="B21:E21"/>
    <mergeCell ref="B40:H40"/>
    <mergeCell ref="B7:N7"/>
    <mergeCell ref="C9:E9"/>
    <mergeCell ref="B19:E19"/>
    <mergeCell ref="B20:E20"/>
    <mergeCell ref="B35:G35"/>
    <mergeCell ref="B36:G36"/>
    <mergeCell ref="B37:G37"/>
    <mergeCell ref="B38:G38"/>
    <mergeCell ref="B39:G39"/>
    <mergeCell ref="B24:E24"/>
    <mergeCell ref="B25:E25"/>
    <mergeCell ref="B26:E26"/>
    <mergeCell ref="B23:E23"/>
    <mergeCell ref="B18:E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516E3-A580-4331-B2AF-F2BFF516A302}">
  <sheetPr>
    <pageSetUpPr autoPageBreaks="0"/>
  </sheetPr>
  <dimension ref="B1:P53"/>
  <sheetViews>
    <sheetView showGridLines="0" zoomScaleNormal="100" zoomScalePageLayoutView="60" workbookViewId="0">
      <selection activeCell="D36" sqref="D36"/>
    </sheetView>
  </sheetViews>
  <sheetFormatPr defaultColWidth="8.85546875" defaultRowHeight="15"/>
  <cols>
    <col min="2" max="2" width="72.85546875" bestFit="1" customWidth="1"/>
    <col min="3" max="3" width="10.140625" customWidth="1"/>
    <col min="4" max="4" width="9.42578125" bestFit="1" customWidth="1"/>
    <col min="7" max="7" width="10.42578125" bestFit="1" customWidth="1"/>
    <col min="9" max="9" width="7.42578125" bestFit="1" customWidth="1"/>
    <col min="10" max="14" width="8.85546875" hidden="1" customWidth="1"/>
  </cols>
  <sheetData>
    <row r="1" spans="2:16">
      <c r="J1" s="1" t="s">
        <v>426</v>
      </c>
      <c r="K1" s="118" t="s">
        <v>427</v>
      </c>
      <c r="M1" s="1"/>
      <c r="N1" s="2"/>
    </row>
    <row r="5" spans="2:16">
      <c r="B5" s="3" t="s">
        <v>428</v>
      </c>
      <c r="C5" s="3"/>
    </row>
    <row r="7" spans="2:16" ht="40.5" customHeight="1">
      <c r="B7" s="663" t="s">
        <v>429</v>
      </c>
      <c r="C7" s="663"/>
      <c r="D7" s="663"/>
      <c r="E7" s="663"/>
      <c r="F7" s="663"/>
      <c r="G7" s="663"/>
      <c r="H7" s="663"/>
      <c r="I7" s="663"/>
      <c r="J7" s="663"/>
      <c r="K7" s="663"/>
      <c r="L7" s="663"/>
      <c r="M7" s="663"/>
      <c r="N7" s="663"/>
    </row>
    <row r="8" spans="2:16" ht="15" customHeight="1">
      <c r="B8" s="37"/>
      <c r="C8" s="37"/>
      <c r="D8" s="54"/>
      <c r="E8" s="54"/>
      <c r="F8" s="37"/>
      <c r="G8" s="54"/>
      <c r="H8" s="37"/>
      <c r="I8" s="37"/>
      <c r="J8" s="37"/>
      <c r="K8" s="37"/>
      <c r="L8" s="37"/>
      <c r="M8" s="37"/>
      <c r="N8" s="37"/>
    </row>
    <row r="9" spans="2:16">
      <c r="B9" s="243" t="s">
        <v>430</v>
      </c>
      <c r="C9" s="191" t="s">
        <v>431</v>
      </c>
      <c r="D9" s="191" t="s">
        <v>76</v>
      </c>
      <c r="E9" s="191" t="s">
        <v>77</v>
      </c>
      <c r="F9" s="191" t="s">
        <v>78</v>
      </c>
      <c r="G9" s="191" t="s">
        <v>79</v>
      </c>
      <c r="H9" s="191" t="s">
        <v>80</v>
      </c>
      <c r="I9" s="191" t="s">
        <v>81</v>
      </c>
      <c r="J9" s="174"/>
      <c r="K9" s="174"/>
      <c r="L9" s="174"/>
      <c r="M9" s="174"/>
      <c r="N9" s="174"/>
      <c r="O9" s="174"/>
      <c r="P9" s="174"/>
    </row>
    <row r="10" spans="2:16">
      <c r="B10" s="176" t="s">
        <v>432</v>
      </c>
      <c r="C10" s="331">
        <v>7666.1</v>
      </c>
      <c r="D10" s="245">
        <v>8897.7999999999993</v>
      </c>
      <c r="E10" s="244">
        <v>8371.5</v>
      </c>
      <c r="F10" s="244">
        <v>9717.9</v>
      </c>
      <c r="G10" s="245">
        <v>6136.7</v>
      </c>
      <c r="H10" s="245">
        <v>4991.7</v>
      </c>
      <c r="I10" s="245">
        <v>6754.3</v>
      </c>
      <c r="J10" s="174"/>
      <c r="K10" s="246"/>
      <c r="L10" s="174"/>
      <c r="M10" s="174"/>
      <c r="N10" s="174"/>
      <c r="O10" s="174"/>
      <c r="P10" s="174"/>
    </row>
    <row r="11" spans="2:16">
      <c r="B11" s="176" t="s">
        <v>433</v>
      </c>
      <c r="C11" s="329">
        <v>6810</v>
      </c>
      <c r="D11" s="245">
        <v>8013.6</v>
      </c>
      <c r="E11" s="244">
        <v>7391.7999999999993</v>
      </c>
      <c r="F11" s="244">
        <v>8273.4</v>
      </c>
      <c r="G11" s="245">
        <v>5252.6</v>
      </c>
      <c r="H11" s="245">
        <v>4615</v>
      </c>
      <c r="I11" s="245">
        <v>5864</v>
      </c>
      <c r="J11" s="174"/>
      <c r="K11" s="246"/>
      <c r="L11" s="174"/>
      <c r="M11" s="174"/>
      <c r="N11" s="174"/>
      <c r="O11" s="174"/>
      <c r="P11" s="174"/>
    </row>
    <row r="12" spans="2:16">
      <c r="B12" s="176" t="s">
        <v>434</v>
      </c>
      <c r="C12" s="329">
        <v>766.1</v>
      </c>
      <c r="D12" s="245">
        <v>792.3</v>
      </c>
      <c r="E12" s="244">
        <v>679.4</v>
      </c>
      <c r="F12" s="244">
        <v>667.1</v>
      </c>
      <c r="G12" s="245">
        <v>567.5</v>
      </c>
      <c r="H12" s="245">
        <v>614.20000000000005</v>
      </c>
      <c r="I12" s="245">
        <v>664.1</v>
      </c>
      <c r="J12" s="174"/>
      <c r="K12" s="246"/>
      <c r="L12" s="174"/>
      <c r="M12" s="174"/>
      <c r="N12" s="174"/>
      <c r="O12" s="174"/>
      <c r="P12" s="174"/>
    </row>
    <row r="13" spans="2:16">
      <c r="B13" s="176" t="s">
        <v>435</v>
      </c>
      <c r="C13" s="329">
        <v>55.1</v>
      </c>
      <c r="D13" s="245">
        <v>73.7</v>
      </c>
      <c r="E13" s="244">
        <v>35.4</v>
      </c>
      <c r="F13" s="244">
        <v>19.8</v>
      </c>
      <c r="G13" s="245">
        <v>14.1</v>
      </c>
      <c r="H13" s="245">
        <v>15.4</v>
      </c>
      <c r="I13" s="245">
        <v>7.9</v>
      </c>
      <c r="J13" s="174"/>
      <c r="K13" s="246"/>
      <c r="L13" s="174"/>
      <c r="M13" s="174"/>
      <c r="N13" s="174"/>
      <c r="O13" s="174"/>
      <c r="P13" s="174"/>
    </row>
    <row r="14" spans="2:16">
      <c r="B14" s="176" t="s">
        <v>436</v>
      </c>
      <c r="C14" s="329">
        <v>106.2</v>
      </c>
      <c r="D14" s="245">
        <v>43.1</v>
      </c>
      <c r="E14" s="244">
        <v>63</v>
      </c>
      <c r="F14" s="244">
        <v>185.8</v>
      </c>
      <c r="G14" s="245">
        <v>73.099999999999994</v>
      </c>
      <c r="H14" s="245">
        <v>12.4</v>
      </c>
      <c r="I14" s="245">
        <v>65.7</v>
      </c>
      <c r="J14" s="174"/>
      <c r="K14" s="246"/>
      <c r="L14" s="174"/>
      <c r="M14" s="174"/>
      <c r="N14" s="174"/>
      <c r="O14" s="174"/>
      <c r="P14" s="174"/>
    </row>
    <row r="15" spans="2:16">
      <c r="B15" s="176" t="s">
        <v>437</v>
      </c>
      <c r="C15" s="329">
        <v>38.6</v>
      </c>
      <c r="D15" s="245">
        <v>40.6</v>
      </c>
      <c r="E15" s="244">
        <v>123.6</v>
      </c>
      <c r="F15" s="244">
        <v>140.19999999999999</v>
      </c>
      <c r="G15" s="245">
        <v>24.2</v>
      </c>
      <c r="H15" s="245">
        <v>50.6</v>
      </c>
      <c r="I15" s="245">
        <v>107.9</v>
      </c>
      <c r="J15" s="174"/>
      <c r="K15" s="246"/>
      <c r="L15" s="174"/>
      <c r="M15" s="174"/>
      <c r="N15" s="174"/>
      <c r="O15" s="174"/>
      <c r="P15" s="174"/>
    </row>
    <row r="16" spans="2:16">
      <c r="B16" s="176" t="s">
        <v>438</v>
      </c>
      <c r="C16" s="340">
        <v>-109.9</v>
      </c>
      <c r="D16" s="245">
        <v>-65.5</v>
      </c>
      <c r="E16" s="244">
        <v>78.300000000001091</v>
      </c>
      <c r="F16" s="244">
        <v>431.6</v>
      </c>
      <c r="G16" s="245">
        <v>205.2</v>
      </c>
      <c r="H16" s="245">
        <v>-315.89999999999998</v>
      </c>
      <c r="I16" s="245">
        <v>44.7</v>
      </c>
      <c r="J16" s="174"/>
      <c r="K16" s="246"/>
      <c r="L16" s="174"/>
      <c r="M16" s="174"/>
      <c r="N16" s="174"/>
      <c r="O16" s="174"/>
      <c r="P16" s="174"/>
    </row>
    <row r="17" spans="2:16">
      <c r="B17" s="176" t="s">
        <v>439</v>
      </c>
      <c r="C17" s="330">
        <v>7489</v>
      </c>
      <c r="D17" s="245">
        <v>9090</v>
      </c>
      <c r="E17" s="244">
        <v>9234</v>
      </c>
      <c r="F17" s="244">
        <v>9874</v>
      </c>
      <c r="G17" s="245">
        <v>8742</v>
      </c>
      <c r="H17" s="245">
        <v>8334</v>
      </c>
      <c r="I17" s="245">
        <v>9682</v>
      </c>
      <c r="J17" s="174"/>
      <c r="K17" s="246"/>
      <c r="L17" s="174"/>
      <c r="M17" s="174"/>
      <c r="N17" s="174"/>
      <c r="O17" s="174"/>
      <c r="P17" s="174"/>
    </row>
    <row r="18" spans="2:16">
      <c r="B18" s="176" t="s">
        <v>240</v>
      </c>
      <c r="C18" s="330">
        <v>6107</v>
      </c>
      <c r="D18" s="245">
        <v>7881</v>
      </c>
      <c r="E18" s="244">
        <v>7972</v>
      </c>
      <c r="F18" s="244">
        <v>8106</v>
      </c>
      <c r="G18" s="245">
        <v>7225</v>
      </c>
      <c r="H18" s="245">
        <v>6691</v>
      </c>
      <c r="I18" s="245">
        <v>8252</v>
      </c>
      <c r="J18" s="174"/>
      <c r="K18" s="246"/>
      <c r="L18" s="174"/>
      <c r="M18" s="174"/>
      <c r="N18" s="174"/>
      <c r="O18" s="174"/>
      <c r="P18" s="174"/>
    </row>
    <row r="19" spans="2:16">
      <c r="B19" s="176" t="s">
        <v>440</v>
      </c>
      <c r="C19" s="331">
        <v>1261</v>
      </c>
      <c r="D19" s="245">
        <v>1322</v>
      </c>
      <c r="E19" s="244">
        <v>1460</v>
      </c>
      <c r="F19" s="244">
        <v>1601</v>
      </c>
      <c r="G19" s="245">
        <v>1368</v>
      </c>
      <c r="H19" s="245">
        <v>1463</v>
      </c>
      <c r="I19" s="245">
        <v>1551</v>
      </c>
      <c r="J19" s="174"/>
      <c r="K19" s="246"/>
      <c r="L19" s="174"/>
      <c r="M19" s="174"/>
      <c r="N19" s="174"/>
      <c r="O19" s="174"/>
      <c r="P19" s="174"/>
    </row>
    <row r="20" spans="2:16">
      <c r="B20" s="176" t="s">
        <v>441</v>
      </c>
      <c r="C20" s="330">
        <v>7602</v>
      </c>
      <c r="D20" s="245">
        <v>9203</v>
      </c>
      <c r="E20" s="244">
        <f>E18+E19</f>
        <v>9432</v>
      </c>
      <c r="F20" s="244">
        <v>9707</v>
      </c>
      <c r="G20" s="245">
        <v>8593</v>
      </c>
      <c r="H20" s="245">
        <v>8154</v>
      </c>
      <c r="I20" s="245">
        <v>9803</v>
      </c>
      <c r="J20" s="174"/>
      <c r="K20" s="246"/>
      <c r="L20" s="174"/>
      <c r="M20" s="174"/>
      <c r="N20" s="174"/>
      <c r="O20" s="174"/>
      <c r="P20" s="174"/>
    </row>
    <row r="21" spans="2:16">
      <c r="B21" s="176" t="s">
        <v>442</v>
      </c>
      <c r="C21" s="329">
        <v>8.8000000000000007</v>
      </c>
      <c r="D21" s="245">
        <v>6.1</v>
      </c>
      <c r="E21" s="244">
        <v>3.8</v>
      </c>
      <c r="F21" s="244">
        <v>2.7</v>
      </c>
      <c r="G21" s="245">
        <v>2.1</v>
      </c>
      <c r="H21" s="245">
        <v>0.42</v>
      </c>
      <c r="I21" s="245" t="s">
        <v>93</v>
      </c>
      <c r="J21" s="174"/>
      <c r="K21" s="246"/>
      <c r="L21" s="174"/>
      <c r="M21" s="174"/>
      <c r="N21" s="174"/>
      <c r="O21" s="174"/>
      <c r="P21" s="174"/>
    </row>
    <row r="22" spans="2:16" ht="15.75" thickBot="1">
      <c r="B22" s="370" t="s">
        <v>158</v>
      </c>
      <c r="C22" s="332">
        <v>4797</v>
      </c>
      <c r="D22" s="371">
        <v>4577</v>
      </c>
      <c r="E22" s="247">
        <v>4306</v>
      </c>
      <c r="F22" s="372">
        <v>4071</v>
      </c>
      <c r="G22" s="371">
        <v>3881</v>
      </c>
      <c r="H22" s="371">
        <v>4075</v>
      </c>
      <c r="I22" s="371">
        <v>4995</v>
      </c>
      <c r="J22" s="174"/>
      <c r="K22" s="246"/>
      <c r="L22" s="174"/>
      <c r="M22" s="174"/>
      <c r="N22" s="174"/>
      <c r="O22" s="174"/>
      <c r="P22" s="174"/>
    </row>
    <row r="23" spans="2:16">
      <c r="B23" s="675" t="s">
        <v>443</v>
      </c>
      <c r="C23" s="675"/>
      <c r="D23" s="675"/>
      <c r="E23" s="675"/>
      <c r="F23" s="675"/>
      <c r="G23" s="675"/>
      <c r="H23" s="248"/>
      <c r="I23" s="174"/>
      <c r="J23" s="174"/>
      <c r="K23" s="174"/>
      <c r="L23" s="174"/>
      <c r="M23" s="174"/>
      <c r="N23" s="174"/>
      <c r="O23" s="174"/>
    </row>
    <row r="24" spans="2:16">
      <c r="B24" s="676" t="s">
        <v>444</v>
      </c>
      <c r="C24" s="676"/>
      <c r="D24" s="676"/>
      <c r="E24" s="676"/>
      <c r="F24" s="676"/>
      <c r="G24" s="676"/>
      <c r="H24" s="169"/>
      <c r="I24" s="169"/>
      <c r="J24" s="169"/>
      <c r="K24" s="169"/>
      <c r="L24" s="169"/>
      <c r="M24" s="174"/>
      <c r="N24" s="174"/>
      <c r="O24" s="174"/>
    </row>
    <row r="25" spans="2:16">
      <c r="B25" s="337"/>
      <c r="C25" s="337"/>
      <c r="D25" s="337"/>
      <c r="E25" s="337"/>
      <c r="F25" s="337"/>
      <c r="G25" s="337"/>
      <c r="H25" s="169"/>
      <c r="I25" s="169"/>
      <c r="J25" s="169"/>
      <c r="K25" s="169"/>
      <c r="L25" s="169"/>
      <c r="M25" s="174"/>
      <c r="N25" s="174"/>
      <c r="O25" s="174"/>
    </row>
    <row r="26" spans="2:16">
      <c r="B26" s="243" t="s">
        <v>445</v>
      </c>
      <c r="C26" s="191" t="s">
        <v>75</v>
      </c>
      <c r="D26" s="191" t="s">
        <v>76</v>
      </c>
      <c r="E26" s="191" t="s">
        <v>77</v>
      </c>
      <c r="F26" s="191" t="s">
        <v>78</v>
      </c>
      <c r="G26" s="174"/>
      <c r="H26" s="174"/>
      <c r="I26" s="174"/>
      <c r="J26" s="174"/>
      <c r="K26" s="174"/>
      <c r="L26" s="174"/>
      <c r="M26" s="174"/>
      <c r="N26" s="174"/>
      <c r="O26" s="174"/>
      <c r="P26" s="174"/>
    </row>
    <row r="27" spans="2:16">
      <c r="B27" s="176" t="s">
        <v>446</v>
      </c>
      <c r="C27" s="614">
        <v>0.52</v>
      </c>
      <c r="D27" s="290">
        <v>1.07</v>
      </c>
      <c r="E27" s="249">
        <v>0.7</v>
      </c>
      <c r="F27" s="249">
        <v>0.6</v>
      </c>
      <c r="G27" s="174"/>
      <c r="H27" s="174"/>
      <c r="I27" s="174"/>
      <c r="J27" s="174"/>
      <c r="K27" s="174"/>
      <c r="L27" s="174"/>
      <c r="M27" s="174"/>
      <c r="N27" s="174"/>
      <c r="O27" s="174"/>
      <c r="P27" s="174"/>
    </row>
    <row r="28" spans="2:16" ht="15.75" thickBot="1">
      <c r="B28" s="370" t="s">
        <v>447</v>
      </c>
      <c r="C28" s="373">
        <v>963</v>
      </c>
      <c r="D28" s="374">
        <v>794</v>
      </c>
      <c r="E28" s="375">
        <v>725</v>
      </c>
      <c r="F28" s="375">
        <v>625</v>
      </c>
      <c r="G28" s="174"/>
      <c r="H28" s="174"/>
      <c r="I28" s="174"/>
      <c r="J28" s="174"/>
      <c r="K28" s="174"/>
      <c r="L28" s="174"/>
      <c r="M28" s="174"/>
      <c r="N28" s="174"/>
      <c r="O28" s="174"/>
      <c r="P28" s="174"/>
    </row>
    <row r="29" spans="2:16">
      <c r="B29" s="169" t="s">
        <v>448</v>
      </c>
      <c r="C29" s="169"/>
      <c r="D29" s="174"/>
      <c r="E29" s="174"/>
      <c r="F29" s="174"/>
      <c r="G29" s="174"/>
      <c r="H29" s="174"/>
      <c r="I29" s="174"/>
      <c r="J29" s="174"/>
      <c r="K29" s="174"/>
      <c r="L29" s="174"/>
      <c r="M29" s="174"/>
      <c r="N29" s="174"/>
      <c r="O29" s="174"/>
    </row>
    <row r="30" spans="2:16">
      <c r="B30" s="174"/>
      <c r="C30" s="174"/>
      <c r="D30" s="174"/>
      <c r="E30" s="174"/>
      <c r="F30" s="174"/>
      <c r="G30" s="174"/>
      <c r="H30" s="174"/>
      <c r="I30" s="174"/>
      <c r="J30" s="174"/>
      <c r="K30" s="174"/>
      <c r="L30" s="174"/>
      <c r="M30" s="174"/>
      <c r="N30" s="174"/>
      <c r="O30" s="174"/>
    </row>
    <row r="31" spans="2:16">
      <c r="B31" s="243" t="s">
        <v>449</v>
      </c>
      <c r="C31" s="191" t="s">
        <v>75</v>
      </c>
      <c r="D31" s="191" t="s">
        <v>76</v>
      </c>
      <c r="E31" s="191" t="s">
        <v>77</v>
      </c>
      <c r="F31" s="191" t="s">
        <v>78</v>
      </c>
      <c r="G31" s="174"/>
      <c r="H31" s="174"/>
      <c r="I31" s="174"/>
      <c r="J31" s="174"/>
      <c r="K31" s="174"/>
      <c r="L31" s="174"/>
      <c r="M31" s="174"/>
      <c r="N31" s="174"/>
      <c r="O31" s="174"/>
      <c r="P31" s="174"/>
    </row>
    <row r="32" spans="2:16">
      <c r="B32" s="170" t="s">
        <v>450</v>
      </c>
      <c r="C32" s="313">
        <v>1.55</v>
      </c>
      <c r="D32" s="289">
        <v>2.72</v>
      </c>
      <c r="E32" s="250">
        <v>1.22</v>
      </c>
      <c r="F32" s="251">
        <v>1.31</v>
      </c>
      <c r="G32" s="174"/>
      <c r="H32" s="174"/>
      <c r="I32" s="174"/>
      <c r="J32" s="174"/>
      <c r="K32" s="174"/>
      <c r="L32" s="174"/>
      <c r="M32" s="174"/>
      <c r="N32" s="174"/>
      <c r="O32" s="174"/>
      <c r="P32" s="174"/>
    </row>
    <row r="33" spans="2:16" ht="15.75" thickBot="1">
      <c r="B33" s="338" t="s">
        <v>169</v>
      </c>
      <c r="C33" s="352">
        <v>1.55</v>
      </c>
      <c r="D33" s="376">
        <v>2.72</v>
      </c>
      <c r="E33" s="377">
        <v>1.22</v>
      </c>
      <c r="F33" s="353">
        <v>1.31</v>
      </c>
      <c r="G33" s="174"/>
      <c r="H33" s="174"/>
      <c r="I33" s="174"/>
      <c r="J33" s="174"/>
      <c r="K33" s="174"/>
      <c r="L33" s="174"/>
      <c r="M33" s="174"/>
      <c r="N33" s="174"/>
      <c r="O33" s="174"/>
      <c r="P33" s="174"/>
    </row>
    <row r="34" spans="2:16">
      <c r="B34" s="169" t="s">
        <v>451</v>
      </c>
      <c r="C34" s="169"/>
      <c r="D34" s="174"/>
      <c r="E34" s="174"/>
      <c r="F34" s="174"/>
      <c r="G34" s="174"/>
      <c r="H34" s="174"/>
      <c r="I34" s="174"/>
      <c r="J34" s="174"/>
      <c r="K34" s="174"/>
      <c r="L34" s="174"/>
      <c r="M34" s="174"/>
      <c r="N34" s="174"/>
      <c r="O34" s="174"/>
    </row>
    <row r="36" spans="2:16">
      <c r="B36" s="109"/>
    </row>
    <row r="38" spans="2:16">
      <c r="B38" s="46"/>
      <c r="C38" s="46"/>
      <c r="D38" s="47"/>
      <c r="E38" s="47"/>
      <c r="F38" s="47"/>
      <c r="G38" s="47"/>
      <c r="H38" s="47"/>
    </row>
    <row r="39" spans="2:16">
      <c r="B39" s="16"/>
      <c r="C39" s="16"/>
      <c r="D39" s="48"/>
      <c r="E39" s="48"/>
      <c r="F39" s="48"/>
      <c r="G39" s="48"/>
      <c r="H39" s="48"/>
    </row>
    <row r="40" spans="2:16">
      <c r="B40" s="16"/>
      <c r="C40" s="16"/>
      <c r="D40" s="48"/>
      <c r="E40" s="48"/>
      <c r="F40" s="48"/>
      <c r="G40" s="48"/>
      <c r="H40" s="48"/>
    </row>
    <row r="41" spans="2:16">
      <c r="B41" s="16"/>
      <c r="C41" s="16"/>
      <c r="D41" s="48"/>
      <c r="E41" s="48"/>
      <c r="F41" s="48"/>
      <c r="G41" s="48"/>
      <c r="H41" s="48"/>
    </row>
    <row r="42" spans="2:16">
      <c r="B42" s="16"/>
      <c r="C42" s="16"/>
      <c r="D42" s="48"/>
      <c r="E42" s="48"/>
      <c r="F42" s="48"/>
      <c r="G42" s="48"/>
      <c r="H42" s="48"/>
    </row>
    <row r="43" spans="2:16">
      <c r="B43" s="16"/>
      <c r="C43" s="16"/>
      <c r="D43" s="48"/>
      <c r="E43" s="48"/>
      <c r="F43" s="48"/>
      <c r="G43" s="48"/>
      <c r="H43" s="48"/>
    </row>
    <row r="44" spans="2:16">
      <c r="B44" s="16"/>
      <c r="C44" s="16"/>
      <c r="D44" s="48"/>
      <c r="E44" s="48"/>
      <c r="F44" s="48"/>
      <c r="G44" s="48"/>
      <c r="H44" s="48"/>
    </row>
    <row r="45" spans="2:16">
      <c r="B45" s="16"/>
      <c r="C45" s="16"/>
      <c r="D45" s="48"/>
      <c r="E45" s="48"/>
      <c r="F45" s="48"/>
      <c r="G45" s="48"/>
      <c r="H45" s="48"/>
    </row>
    <row r="46" spans="2:16">
      <c r="B46" s="16"/>
      <c r="C46" s="16"/>
      <c r="D46" s="48"/>
      <c r="E46" s="48"/>
      <c r="F46" s="48"/>
      <c r="G46" s="48"/>
      <c r="H46" s="48"/>
    </row>
    <row r="47" spans="2:16">
      <c r="B47" s="16"/>
      <c r="C47" s="16"/>
      <c r="D47" s="49"/>
      <c r="E47" s="49"/>
      <c r="F47" s="49"/>
      <c r="G47" s="49"/>
      <c r="H47" s="49"/>
    </row>
    <row r="48" spans="2:16">
      <c r="B48" s="50"/>
      <c r="C48" s="50"/>
      <c r="D48" s="49"/>
      <c r="E48" s="49"/>
      <c r="F48" s="49"/>
      <c r="G48" s="49"/>
      <c r="H48" s="49"/>
    </row>
    <row r="49" spans="2:8">
      <c r="B49" s="50"/>
      <c r="C49" s="50"/>
      <c r="D49" s="49"/>
      <c r="E49" s="49"/>
      <c r="F49" s="49"/>
      <c r="G49" s="49"/>
      <c r="H49" s="49"/>
    </row>
    <row r="50" spans="2:8">
      <c r="B50" s="16"/>
      <c r="C50" s="16"/>
      <c r="D50" s="49"/>
      <c r="E50" s="49"/>
      <c r="F50" s="49"/>
      <c r="G50" s="49"/>
      <c r="H50" s="49"/>
    </row>
    <row r="51" spans="2:8">
      <c r="B51" s="16"/>
      <c r="C51" s="16"/>
      <c r="D51" s="49"/>
      <c r="E51" s="51"/>
      <c r="F51" s="51"/>
      <c r="G51" s="1"/>
      <c r="H51" s="52"/>
    </row>
    <row r="52" spans="2:8">
      <c r="B52" s="16"/>
      <c r="C52" s="16"/>
      <c r="D52" s="49"/>
      <c r="E52" s="49"/>
      <c r="F52" s="49"/>
      <c r="G52" s="42"/>
      <c r="H52" s="49"/>
    </row>
    <row r="53" spans="2:8">
      <c r="B53" s="16"/>
      <c r="C53" s="16"/>
      <c r="D53" s="16"/>
      <c r="E53" s="16"/>
      <c r="F53" s="16"/>
      <c r="G53" s="16"/>
      <c r="H53" s="16"/>
    </row>
  </sheetData>
  <sheetProtection sheet="1" objects="1" scenarios="1"/>
  <mergeCells count="3">
    <mergeCell ref="B7:N7"/>
    <mergeCell ref="B23:G23"/>
    <mergeCell ref="B24:G24"/>
  </mergeCells>
  <hyperlinks>
    <hyperlink ref="K1" r:id="rId1" location="Contents!A1" xr:uid="{00D442F3-CA87-43B7-9546-2A866691D7A2}"/>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C33DA-1F27-4ABE-92D5-57F9DF9D2CEC}">
  <sheetPr>
    <tabColor rgb="FFD0D0CE"/>
    <pageSetUpPr autoPageBreaks="0"/>
  </sheetPr>
  <dimension ref="B1:M141"/>
  <sheetViews>
    <sheetView showGridLines="0" topLeftCell="A20" zoomScaleNormal="100" workbookViewId="0">
      <selection activeCell="D20" sqref="D20"/>
    </sheetView>
  </sheetViews>
  <sheetFormatPr defaultColWidth="9.140625" defaultRowHeight="15"/>
  <cols>
    <col min="1" max="1" width="8.42578125" customWidth="1"/>
    <col min="2" max="2" width="13.42578125" customWidth="1"/>
    <col min="3" max="3" width="38.42578125" style="55" customWidth="1"/>
    <col min="4" max="4" width="79.140625" customWidth="1"/>
    <col min="5" max="13" width="8.42578125" customWidth="1"/>
  </cols>
  <sheetData>
    <row r="1" spans="2:13">
      <c r="D1" s="1"/>
      <c r="E1" s="162"/>
    </row>
    <row r="5" spans="2:13" ht="16.5" customHeight="1">
      <c r="B5" s="65" t="s">
        <v>452</v>
      </c>
      <c r="C5" s="77"/>
    </row>
    <row r="7" spans="2:13" s="16" customFormat="1" ht="21" customHeight="1">
      <c r="B7" s="663" t="s">
        <v>453</v>
      </c>
      <c r="C7" s="663"/>
      <c r="D7" s="663"/>
      <c r="E7" s="37"/>
      <c r="F7" s="37"/>
      <c r="G7" s="37"/>
      <c r="H7" s="37"/>
      <c r="I7" s="37"/>
      <c r="J7" s="37"/>
      <c r="K7" s="37"/>
      <c r="L7" s="37"/>
      <c r="M7" s="37"/>
    </row>
    <row r="8" spans="2:13" s="16" customFormat="1" ht="11.25">
      <c r="C8" s="45"/>
    </row>
    <row r="9" spans="2:13" s="16" customFormat="1" ht="11.25">
      <c r="B9" s="78" t="s">
        <v>454</v>
      </c>
      <c r="C9" s="79"/>
      <c r="D9" s="80"/>
    </row>
    <row r="10" spans="2:13" s="16" customFormat="1" ht="11.25">
      <c r="B10" s="81" t="s">
        <v>455</v>
      </c>
      <c r="C10" s="82" t="s">
        <v>456</v>
      </c>
      <c r="D10" s="81" t="s">
        <v>457</v>
      </c>
    </row>
    <row r="11" spans="2:13" s="16" customFormat="1" ht="11.25">
      <c r="B11" s="83" t="s">
        <v>458</v>
      </c>
      <c r="C11" s="84"/>
      <c r="D11" s="85"/>
    </row>
    <row r="12" spans="2:13" s="16" customFormat="1" ht="26.45" customHeight="1">
      <c r="B12" s="86" t="s">
        <v>459</v>
      </c>
      <c r="C12" s="6" t="s">
        <v>460</v>
      </c>
      <c r="D12" s="6" t="s">
        <v>461</v>
      </c>
    </row>
    <row r="13" spans="2:13" s="16" customFormat="1" ht="22.5">
      <c r="B13" s="86" t="s">
        <v>462</v>
      </c>
      <c r="C13" s="6" t="s">
        <v>463</v>
      </c>
      <c r="D13" s="6" t="s">
        <v>464</v>
      </c>
    </row>
    <row r="14" spans="2:13" s="16" customFormat="1" ht="11.25">
      <c r="B14" s="677" t="s">
        <v>465</v>
      </c>
      <c r="C14" s="642" t="s">
        <v>466</v>
      </c>
      <c r="D14" s="6" t="s">
        <v>467</v>
      </c>
    </row>
    <row r="15" spans="2:13" s="16" customFormat="1" ht="11.25">
      <c r="B15" s="677"/>
      <c r="C15" s="642"/>
      <c r="D15" s="6" t="s">
        <v>468</v>
      </c>
    </row>
    <row r="16" spans="2:13" s="16" customFormat="1" ht="11.25">
      <c r="B16" s="86" t="s">
        <v>469</v>
      </c>
      <c r="C16" s="6" t="s">
        <v>470</v>
      </c>
      <c r="D16" s="6" t="s">
        <v>471</v>
      </c>
    </row>
    <row r="17" spans="2:4" s="16" customFormat="1" ht="78.75">
      <c r="B17" s="86" t="s">
        <v>472</v>
      </c>
      <c r="C17" s="6" t="s">
        <v>473</v>
      </c>
      <c r="D17" s="6" t="s">
        <v>474</v>
      </c>
    </row>
    <row r="18" spans="2:4" s="16" customFormat="1" ht="22.5">
      <c r="B18" s="86" t="s">
        <v>475</v>
      </c>
      <c r="C18" s="6" t="s">
        <v>476</v>
      </c>
      <c r="D18" s="6" t="s">
        <v>477</v>
      </c>
    </row>
    <row r="19" spans="2:4" s="16" customFormat="1" ht="11.25">
      <c r="B19" s="86" t="s">
        <v>478</v>
      </c>
      <c r="C19" s="6" t="s">
        <v>158</v>
      </c>
      <c r="D19" s="6" t="s">
        <v>479</v>
      </c>
    </row>
    <row r="20" spans="2:4" s="16" customFormat="1" ht="56.25">
      <c r="B20" s="86" t="s">
        <v>480</v>
      </c>
      <c r="C20" s="6" t="s">
        <v>481</v>
      </c>
      <c r="D20" s="6" t="s">
        <v>482</v>
      </c>
    </row>
    <row r="21" spans="2:4" s="16" customFormat="1" ht="33.75">
      <c r="B21" s="86" t="s">
        <v>483</v>
      </c>
      <c r="C21" s="6" t="s">
        <v>484</v>
      </c>
      <c r="D21" s="6" t="s">
        <v>485</v>
      </c>
    </row>
    <row r="22" spans="2:4" s="16" customFormat="1" ht="32.25" customHeight="1">
      <c r="B22" s="86" t="s">
        <v>486</v>
      </c>
      <c r="C22" s="6" t="s">
        <v>487</v>
      </c>
      <c r="D22" s="6" t="s">
        <v>488</v>
      </c>
    </row>
    <row r="23" spans="2:4" s="16" customFormat="1" ht="11.25">
      <c r="B23" s="86" t="s">
        <v>489</v>
      </c>
      <c r="C23" s="6" t="s">
        <v>490</v>
      </c>
      <c r="D23" s="6" t="s">
        <v>491</v>
      </c>
    </row>
    <row r="24" spans="2:4" s="16" customFormat="1" ht="22.5">
      <c r="B24" s="86" t="s">
        <v>492</v>
      </c>
      <c r="C24" s="6" t="s">
        <v>493</v>
      </c>
      <c r="D24" s="6" t="s">
        <v>494</v>
      </c>
    </row>
    <row r="25" spans="2:4" s="16" customFormat="1" ht="22.5">
      <c r="B25" s="86" t="s">
        <v>495</v>
      </c>
      <c r="C25" s="6" t="s">
        <v>496</v>
      </c>
      <c r="D25" s="6" t="s">
        <v>494</v>
      </c>
    </row>
    <row r="26" spans="2:4" s="16" customFormat="1" ht="22.5">
      <c r="B26" s="86" t="s">
        <v>497</v>
      </c>
      <c r="C26" s="6" t="s">
        <v>498</v>
      </c>
      <c r="D26" s="6" t="s">
        <v>494</v>
      </c>
    </row>
    <row r="27" spans="2:4" s="16" customFormat="1" ht="11.25">
      <c r="B27" s="86" t="s">
        <v>499</v>
      </c>
      <c r="C27" s="6" t="s">
        <v>500</v>
      </c>
      <c r="D27" s="6" t="s">
        <v>501</v>
      </c>
    </row>
    <row r="28" spans="2:4" s="16" customFormat="1" ht="11.25">
      <c r="B28" s="86" t="s">
        <v>502</v>
      </c>
      <c r="C28" s="6" t="s">
        <v>503</v>
      </c>
      <c r="D28" s="6" t="s">
        <v>504</v>
      </c>
    </row>
    <row r="29" spans="2:4" s="16" customFormat="1" ht="45">
      <c r="B29" s="86" t="s">
        <v>505</v>
      </c>
      <c r="C29" s="6" t="s">
        <v>506</v>
      </c>
      <c r="D29" s="6" t="s">
        <v>507</v>
      </c>
    </row>
    <row r="30" spans="2:4" s="16" customFormat="1" ht="22.5">
      <c r="B30" s="86" t="s">
        <v>508</v>
      </c>
      <c r="C30" s="6" t="s">
        <v>509</v>
      </c>
      <c r="D30" s="6" t="s">
        <v>491</v>
      </c>
    </row>
    <row r="31" spans="2:4" s="16" customFormat="1" ht="11.25">
      <c r="B31" s="86" t="s">
        <v>510</v>
      </c>
      <c r="C31" s="6" t="s">
        <v>511</v>
      </c>
      <c r="D31" s="6" t="s">
        <v>512</v>
      </c>
    </row>
    <row r="32" spans="2:4" s="16" customFormat="1" ht="11.25">
      <c r="B32" s="86" t="s">
        <v>513</v>
      </c>
      <c r="C32" s="6" t="s">
        <v>514</v>
      </c>
      <c r="D32" s="6" t="s">
        <v>512</v>
      </c>
    </row>
    <row r="33" spans="2:4" s="16" customFormat="1" ht="11.25">
      <c r="B33" s="86" t="s">
        <v>515</v>
      </c>
      <c r="C33" s="6" t="s">
        <v>516</v>
      </c>
      <c r="D33" s="6" t="s">
        <v>517</v>
      </c>
    </row>
    <row r="34" spans="2:4" s="16" customFormat="1" ht="12.75" customHeight="1">
      <c r="B34" s="86" t="s">
        <v>518</v>
      </c>
      <c r="C34" s="6" t="s">
        <v>519</v>
      </c>
      <c r="D34" s="6" t="s">
        <v>520</v>
      </c>
    </row>
    <row r="35" spans="2:4" s="16" customFormat="1" ht="11.25">
      <c r="B35" s="86" t="s">
        <v>521</v>
      </c>
      <c r="C35" s="6" t="s">
        <v>522</v>
      </c>
      <c r="D35" s="6" t="s">
        <v>523</v>
      </c>
    </row>
    <row r="36" spans="2:4" s="16" customFormat="1" ht="49.7" customHeight="1">
      <c r="B36" s="86" t="s">
        <v>524</v>
      </c>
      <c r="C36" s="6" t="s">
        <v>525</v>
      </c>
      <c r="D36" s="6" t="s">
        <v>526</v>
      </c>
    </row>
    <row r="37" spans="2:4" s="16" customFormat="1" ht="33.75">
      <c r="B37" s="87" t="s">
        <v>527</v>
      </c>
      <c r="C37" s="630" t="s">
        <v>528</v>
      </c>
      <c r="D37" s="88" t="s">
        <v>529</v>
      </c>
    </row>
    <row r="38" spans="2:4" s="16" customFormat="1" ht="11.25">
      <c r="B38" s="86"/>
      <c r="C38" s="6"/>
      <c r="D38" s="6" t="s">
        <v>530</v>
      </c>
    </row>
    <row r="39" spans="2:4" s="16" customFormat="1" ht="11.25">
      <c r="B39" s="677" t="s">
        <v>531</v>
      </c>
      <c r="C39" s="642" t="s">
        <v>532</v>
      </c>
      <c r="D39" s="630" t="s">
        <v>533</v>
      </c>
    </row>
    <row r="40" spans="2:4" s="16" customFormat="1" ht="11.25">
      <c r="B40" s="677"/>
      <c r="C40" s="642"/>
      <c r="D40" s="6" t="s">
        <v>530</v>
      </c>
    </row>
    <row r="41" spans="2:4" s="16" customFormat="1" ht="22.5">
      <c r="B41" s="86" t="s">
        <v>534</v>
      </c>
      <c r="C41" s="6" t="s">
        <v>535</v>
      </c>
      <c r="D41" s="6" t="s">
        <v>536</v>
      </c>
    </row>
    <row r="42" spans="2:4" s="16" customFormat="1" ht="22.5">
      <c r="B42" s="86" t="s">
        <v>537</v>
      </c>
      <c r="C42" s="6" t="s">
        <v>538</v>
      </c>
      <c r="D42" s="6" t="s">
        <v>539</v>
      </c>
    </row>
    <row r="43" spans="2:4" s="16" customFormat="1" ht="12.75" customHeight="1">
      <c r="B43" s="86" t="s">
        <v>540</v>
      </c>
      <c r="C43" s="6" t="s">
        <v>541</v>
      </c>
      <c r="D43" s="6" t="s">
        <v>542</v>
      </c>
    </row>
    <row r="44" spans="2:4" s="16" customFormat="1" ht="11.25">
      <c r="B44" s="86" t="s">
        <v>543</v>
      </c>
      <c r="C44" s="6" t="s">
        <v>212</v>
      </c>
      <c r="D44" s="6" t="s">
        <v>479</v>
      </c>
    </row>
    <row r="45" spans="2:4" s="16" customFormat="1" ht="22.5">
      <c r="B45" s="89" t="s">
        <v>544</v>
      </c>
      <c r="C45" s="6"/>
      <c r="D45" s="6"/>
    </row>
    <row r="46" spans="2:4" s="16" customFormat="1" ht="22.5">
      <c r="B46" s="86" t="s">
        <v>545</v>
      </c>
      <c r="C46" s="6" t="s">
        <v>546</v>
      </c>
      <c r="D46" s="6" t="s">
        <v>547</v>
      </c>
    </row>
    <row r="47" spans="2:4" s="16" customFormat="1" ht="22.5">
      <c r="B47" s="86" t="s">
        <v>548</v>
      </c>
      <c r="C47" s="6" t="s">
        <v>549</v>
      </c>
      <c r="D47" s="6" t="s">
        <v>547</v>
      </c>
    </row>
    <row r="48" spans="2:4" s="16" customFormat="1" ht="22.5">
      <c r="B48" s="86" t="s">
        <v>550</v>
      </c>
      <c r="C48" s="6" t="s">
        <v>551</v>
      </c>
      <c r="D48" s="6" t="s">
        <v>552</v>
      </c>
    </row>
    <row r="49" spans="2:4" s="46" customFormat="1" ht="11.25">
      <c r="B49" s="90" t="s">
        <v>553</v>
      </c>
      <c r="C49" s="91"/>
      <c r="D49" s="92"/>
    </row>
    <row r="50" spans="2:4" s="16" customFormat="1" ht="11.25">
      <c r="B50" s="93" t="s">
        <v>554</v>
      </c>
      <c r="C50" s="94" t="s">
        <v>456</v>
      </c>
      <c r="D50" s="95" t="s">
        <v>457</v>
      </c>
    </row>
    <row r="51" spans="2:4" s="16" customFormat="1" ht="11.25">
      <c r="B51" s="96" t="s">
        <v>555</v>
      </c>
      <c r="C51" s="97"/>
      <c r="D51" s="96"/>
    </row>
    <row r="52" spans="2:4" s="16" customFormat="1" ht="22.5">
      <c r="B52" s="6" t="s">
        <v>556</v>
      </c>
      <c r="C52" s="6" t="s">
        <v>557</v>
      </c>
      <c r="D52" s="6" t="s">
        <v>558</v>
      </c>
    </row>
    <row r="53" spans="2:4" s="16" customFormat="1" ht="22.5">
      <c r="B53" s="6" t="s">
        <v>559</v>
      </c>
      <c r="C53" s="6" t="s">
        <v>560</v>
      </c>
      <c r="D53" s="6" t="s">
        <v>561</v>
      </c>
    </row>
    <row r="54" spans="2:4" s="16" customFormat="1" ht="22.5">
      <c r="B54" s="6" t="s">
        <v>562</v>
      </c>
      <c r="C54" s="6" t="s">
        <v>563</v>
      </c>
      <c r="D54" s="6" t="s">
        <v>564</v>
      </c>
    </row>
    <row r="55" spans="2:4" s="16" customFormat="1" ht="11.25">
      <c r="B55" s="6" t="s">
        <v>565</v>
      </c>
      <c r="C55" s="6" t="s">
        <v>566</v>
      </c>
      <c r="D55" s="6" t="s">
        <v>567</v>
      </c>
    </row>
    <row r="56" spans="2:4" s="16" customFormat="1" ht="11.25">
      <c r="B56" s="98" t="s">
        <v>568</v>
      </c>
      <c r="C56" s="57"/>
      <c r="D56" s="36"/>
    </row>
    <row r="57" spans="2:4" s="16" customFormat="1" ht="22.5">
      <c r="B57" s="6" t="s">
        <v>569</v>
      </c>
      <c r="C57" s="6" t="s">
        <v>570</v>
      </c>
      <c r="D57" s="6" t="s">
        <v>571</v>
      </c>
    </row>
    <row r="58" spans="2:4" s="16" customFormat="1" ht="22.5">
      <c r="B58" s="6" t="s">
        <v>572</v>
      </c>
      <c r="C58" s="6" t="s">
        <v>573</v>
      </c>
      <c r="D58" s="6" t="s">
        <v>574</v>
      </c>
    </row>
    <row r="59" spans="2:4" s="16" customFormat="1" ht="11.25">
      <c r="B59" s="98" t="s">
        <v>575</v>
      </c>
      <c r="C59" s="57"/>
      <c r="D59" s="36"/>
    </row>
    <row r="60" spans="2:4" s="16" customFormat="1" ht="33.75">
      <c r="B60" s="6" t="s">
        <v>576</v>
      </c>
      <c r="C60" s="6" t="s">
        <v>577</v>
      </c>
      <c r="D60" s="6" t="s">
        <v>578</v>
      </c>
    </row>
    <row r="61" spans="2:4" s="16" customFormat="1" ht="11.25">
      <c r="B61" s="6" t="s">
        <v>579</v>
      </c>
      <c r="C61" s="6" t="s">
        <v>580</v>
      </c>
      <c r="D61" s="6" t="s">
        <v>581</v>
      </c>
    </row>
    <row r="62" spans="2:4" s="16" customFormat="1" ht="11.25">
      <c r="B62" s="98" t="s">
        <v>582</v>
      </c>
      <c r="C62" s="57"/>
      <c r="D62" s="36"/>
    </row>
    <row r="63" spans="2:4" s="16" customFormat="1" ht="11.25">
      <c r="B63" s="6" t="s">
        <v>583</v>
      </c>
      <c r="C63" s="6" t="s">
        <v>584</v>
      </c>
      <c r="D63" s="6" t="s">
        <v>585</v>
      </c>
    </row>
    <row r="64" spans="2:4" s="16" customFormat="1" ht="11.25">
      <c r="B64" s="98" t="s">
        <v>586</v>
      </c>
      <c r="C64" s="45"/>
      <c r="D64" s="99"/>
    </row>
    <row r="65" spans="2:4" s="16" customFormat="1" ht="22.5">
      <c r="B65" s="6" t="s">
        <v>587</v>
      </c>
      <c r="C65" s="6" t="s">
        <v>588</v>
      </c>
      <c r="D65" s="6" t="s">
        <v>589</v>
      </c>
    </row>
    <row r="66" spans="2:4" s="16" customFormat="1" ht="22.5">
      <c r="B66" s="6" t="s">
        <v>590</v>
      </c>
      <c r="C66" s="6" t="s">
        <v>591</v>
      </c>
      <c r="D66" s="6" t="s">
        <v>592</v>
      </c>
    </row>
    <row r="67" spans="2:4" s="16" customFormat="1" ht="11.25">
      <c r="B67" s="6" t="s">
        <v>593</v>
      </c>
      <c r="C67" s="6" t="s">
        <v>594</v>
      </c>
      <c r="D67" s="6" t="s">
        <v>595</v>
      </c>
    </row>
    <row r="68" spans="2:4" s="16" customFormat="1" ht="11.25">
      <c r="B68" s="100" t="s">
        <v>596</v>
      </c>
      <c r="C68" s="43"/>
      <c r="D68" s="101"/>
    </row>
    <row r="69" spans="2:4" s="16" customFormat="1" ht="22.5">
      <c r="B69" s="34" t="s">
        <v>597</v>
      </c>
      <c r="C69" s="43" t="s">
        <v>598</v>
      </c>
      <c r="D69" s="101" t="s">
        <v>599</v>
      </c>
    </row>
    <row r="70" spans="2:4" s="46" customFormat="1" ht="11.25">
      <c r="B70" s="90" t="s">
        <v>600</v>
      </c>
      <c r="C70" s="91"/>
      <c r="D70" s="92"/>
    </row>
    <row r="71" spans="2:4" s="16" customFormat="1" ht="11.25">
      <c r="B71" s="93" t="s">
        <v>554</v>
      </c>
      <c r="C71" s="94" t="s">
        <v>456</v>
      </c>
      <c r="D71" s="95" t="s">
        <v>457</v>
      </c>
    </row>
    <row r="72" spans="2:4" s="16" customFormat="1" ht="11.25">
      <c r="B72" s="100" t="s">
        <v>601</v>
      </c>
      <c r="C72" s="43"/>
      <c r="D72" s="6"/>
    </row>
    <row r="73" spans="2:4" s="16" customFormat="1" ht="11.25">
      <c r="B73" s="6" t="s">
        <v>602</v>
      </c>
      <c r="C73" s="6" t="s">
        <v>603</v>
      </c>
      <c r="D73" s="6" t="s">
        <v>604</v>
      </c>
    </row>
    <row r="74" spans="2:4" s="16" customFormat="1" ht="11.25">
      <c r="B74" s="6" t="s">
        <v>605</v>
      </c>
      <c r="C74" s="6" t="s">
        <v>606</v>
      </c>
      <c r="D74" s="6" t="s">
        <v>607</v>
      </c>
    </row>
    <row r="75" spans="2:4" s="16" customFormat="1" ht="22.5">
      <c r="B75" s="6" t="s">
        <v>608</v>
      </c>
      <c r="C75" s="6" t="s">
        <v>609</v>
      </c>
      <c r="D75" s="6" t="s">
        <v>610</v>
      </c>
    </row>
    <row r="76" spans="2:4" s="16" customFormat="1" ht="11.25">
      <c r="B76" s="100" t="s">
        <v>611</v>
      </c>
      <c r="C76" s="43"/>
      <c r="D76" s="6"/>
    </row>
    <row r="77" spans="2:4" s="16" customFormat="1" ht="11.25">
      <c r="B77" s="6" t="s">
        <v>612</v>
      </c>
      <c r="C77" s="6" t="s">
        <v>613</v>
      </c>
      <c r="D77" s="6" t="s">
        <v>614</v>
      </c>
    </row>
    <row r="78" spans="2:4" s="16" customFormat="1" ht="11.25">
      <c r="B78" s="6" t="s">
        <v>608</v>
      </c>
      <c r="C78" s="6" t="s">
        <v>615</v>
      </c>
      <c r="D78" s="6" t="s">
        <v>614</v>
      </c>
    </row>
    <row r="79" spans="2:4" s="16" customFormat="1" ht="22.5">
      <c r="B79" s="6" t="s">
        <v>616</v>
      </c>
      <c r="C79" s="6" t="s">
        <v>617</v>
      </c>
      <c r="D79" s="6" t="s">
        <v>618</v>
      </c>
    </row>
    <row r="80" spans="2:4" s="16" customFormat="1" ht="11.25">
      <c r="B80" s="100" t="s">
        <v>619</v>
      </c>
      <c r="C80" s="43"/>
      <c r="D80" s="6"/>
    </row>
    <row r="81" spans="2:4" s="16" customFormat="1" ht="11.25">
      <c r="B81" s="6" t="s">
        <v>620</v>
      </c>
      <c r="C81" s="6" t="s">
        <v>621</v>
      </c>
      <c r="D81" s="6" t="s">
        <v>622</v>
      </c>
    </row>
    <row r="82" spans="2:4" s="16" customFormat="1" ht="12.2" customHeight="1">
      <c r="B82" s="6" t="s">
        <v>623</v>
      </c>
      <c r="C82" s="6" t="s">
        <v>624</v>
      </c>
      <c r="D82" s="6" t="s">
        <v>625</v>
      </c>
    </row>
    <row r="83" spans="2:4" s="16" customFormat="1" ht="11.25">
      <c r="B83" s="100" t="s">
        <v>626</v>
      </c>
      <c r="C83" s="43"/>
      <c r="D83" s="6"/>
    </row>
    <row r="84" spans="2:4" s="16" customFormat="1" ht="11.25">
      <c r="B84" s="6" t="s">
        <v>627</v>
      </c>
      <c r="C84" s="6" t="s">
        <v>628</v>
      </c>
      <c r="D84" s="6" t="s">
        <v>614</v>
      </c>
    </row>
    <row r="85" spans="2:4" s="16" customFormat="1" ht="11.25">
      <c r="B85" s="6" t="s">
        <v>629</v>
      </c>
      <c r="C85" s="6" t="s">
        <v>630</v>
      </c>
      <c r="D85" s="6" t="s">
        <v>614</v>
      </c>
    </row>
    <row r="86" spans="2:4" s="16" customFormat="1" ht="22.5">
      <c r="B86" s="6" t="s">
        <v>631</v>
      </c>
      <c r="C86" s="6" t="s">
        <v>632</v>
      </c>
      <c r="D86" s="6" t="s">
        <v>633</v>
      </c>
    </row>
    <row r="87" spans="2:4" s="16" customFormat="1" ht="11.25">
      <c r="B87" s="6" t="s">
        <v>634</v>
      </c>
      <c r="C87" s="6" t="s">
        <v>635</v>
      </c>
      <c r="D87" s="6" t="s">
        <v>614</v>
      </c>
    </row>
    <row r="88" spans="2:4" s="16" customFormat="1" ht="22.5">
      <c r="B88" s="6" t="s">
        <v>636</v>
      </c>
      <c r="C88" s="6" t="s">
        <v>637</v>
      </c>
      <c r="D88" s="6" t="s">
        <v>638</v>
      </c>
    </row>
    <row r="89" spans="2:4" s="16" customFormat="1" ht="22.5">
      <c r="B89" s="6" t="s">
        <v>639</v>
      </c>
      <c r="C89" s="6" t="s">
        <v>640</v>
      </c>
      <c r="D89" s="6" t="s">
        <v>614</v>
      </c>
    </row>
    <row r="90" spans="2:4" s="16" customFormat="1" ht="11.25">
      <c r="B90" s="100" t="s">
        <v>641</v>
      </c>
      <c r="C90" s="43"/>
      <c r="D90" s="101"/>
    </row>
    <row r="91" spans="2:4" s="16" customFormat="1" ht="22.5">
      <c r="B91" s="6" t="s">
        <v>642</v>
      </c>
      <c r="C91" s="6" t="s">
        <v>643</v>
      </c>
      <c r="D91" s="6" t="s">
        <v>644</v>
      </c>
    </row>
    <row r="92" spans="2:4" s="16" customFormat="1" ht="22.5">
      <c r="B92" s="6" t="s">
        <v>645</v>
      </c>
      <c r="C92" s="6" t="s">
        <v>646</v>
      </c>
      <c r="D92" s="6" t="s">
        <v>644</v>
      </c>
    </row>
    <row r="93" spans="2:4" s="16" customFormat="1" ht="11.25">
      <c r="B93" s="6" t="s">
        <v>647</v>
      </c>
      <c r="C93" s="6" t="s">
        <v>648</v>
      </c>
      <c r="D93" s="6" t="s">
        <v>649</v>
      </c>
    </row>
    <row r="94" spans="2:4" s="16" customFormat="1" ht="11.25">
      <c r="B94" s="6" t="s">
        <v>650</v>
      </c>
      <c r="C94" s="6" t="s">
        <v>651</v>
      </c>
      <c r="D94" s="6" t="s">
        <v>649</v>
      </c>
    </row>
    <row r="95" spans="2:4" s="16" customFormat="1" ht="11.25">
      <c r="B95" s="6" t="s">
        <v>652</v>
      </c>
      <c r="C95" s="6" t="s">
        <v>653</v>
      </c>
      <c r="D95" s="6" t="s">
        <v>649</v>
      </c>
    </row>
    <row r="96" spans="2:4" s="46" customFormat="1" ht="11.25">
      <c r="B96" s="90" t="s">
        <v>654</v>
      </c>
      <c r="C96" s="91"/>
      <c r="D96" s="92"/>
    </row>
    <row r="97" spans="2:4" s="16" customFormat="1" ht="11.25">
      <c r="B97" s="93" t="s">
        <v>554</v>
      </c>
      <c r="C97" s="94" t="s">
        <v>456</v>
      </c>
      <c r="D97" s="95" t="s">
        <v>457</v>
      </c>
    </row>
    <row r="98" spans="2:4" s="16" customFormat="1" ht="11.25">
      <c r="B98" s="100" t="s">
        <v>655</v>
      </c>
      <c r="C98" s="43"/>
      <c r="D98" s="101"/>
    </row>
    <row r="99" spans="2:4" s="16" customFormat="1" ht="11.25">
      <c r="B99" s="6" t="s">
        <v>656</v>
      </c>
      <c r="C99" s="6" t="s">
        <v>657</v>
      </c>
      <c r="D99" s="6" t="s">
        <v>479</v>
      </c>
    </row>
    <row r="100" spans="2:4" s="16" customFormat="1" ht="22.5">
      <c r="B100" s="6" t="s">
        <v>658</v>
      </c>
      <c r="C100" s="6" t="s">
        <v>659</v>
      </c>
      <c r="D100" s="6" t="s">
        <v>660</v>
      </c>
    </row>
    <row r="101" spans="2:4" s="16" customFormat="1" ht="11.25">
      <c r="B101" s="6" t="s">
        <v>661</v>
      </c>
      <c r="C101" s="6" t="s">
        <v>662</v>
      </c>
      <c r="D101" s="6" t="s">
        <v>479</v>
      </c>
    </row>
    <row r="102" spans="2:4" s="16" customFormat="1" ht="11.25">
      <c r="B102" s="100" t="s">
        <v>663</v>
      </c>
      <c r="C102" s="43"/>
      <c r="D102" s="101"/>
    </row>
    <row r="103" spans="2:4" s="16" customFormat="1" ht="45" customHeight="1">
      <c r="B103" s="6" t="s">
        <v>664</v>
      </c>
      <c r="C103" s="6" t="s">
        <v>665</v>
      </c>
      <c r="D103" s="6" t="s">
        <v>666</v>
      </c>
    </row>
    <row r="104" spans="2:4" s="16" customFormat="1" ht="11.25">
      <c r="B104" s="6" t="s">
        <v>667</v>
      </c>
      <c r="C104" s="6" t="s">
        <v>668</v>
      </c>
      <c r="D104" s="6" t="s">
        <v>669</v>
      </c>
    </row>
    <row r="105" spans="2:4" s="16" customFormat="1" ht="11.25">
      <c r="B105" s="100" t="s">
        <v>670</v>
      </c>
      <c r="C105" s="43"/>
      <c r="D105" s="101"/>
    </row>
    <row r="106" spans="2:4" s="16" customFormat="1" ht="22.5">
      <c r="B106" s="6" t="s">
        <v>671</v>
      </c>
      <c r="C106" s="6" t="s">
        <v>672</v>
      </c>
      <c r="D106" s="6" t="s">
        <v>673</v>
      </c>
    </row>
    <row r="107" spans="2:4" s="16" customFormat="1" ht="22.5">
      <c r="B107" s="6" t="s">
        <v>674</v>
      </c>
      <c r="C107" s="6" t="s">
        <v>675</v>
      </c>
      <c r="D107" s="6" t="s">
        <v>673</v>
      </c>
    </row>
    <row r="108" spans="2:4" s="16" customFormat="1" ht="22.5">
      <c r="B108" s="6" t="s">
        <v>676</v>
      </c>
      <c r="C108" s="6" t="s">
        <v>677</v>
      </c>
      <c r="D108" s="6" t="s">
        <v>673</v>
      </c>
    </row>
    <row r="109" spans="2:4" s="16" customFormat="1" ht="22.5">
      <c r="B109" s="6" t="s">
        <v>678</v>
      </c>
      <c r="C109" s="6" t="s">
        <v>679</v>
      </c>
      <c r="D109" s="6" t="s">
        <v>673</v>
      </c>
    </row>
    <row r="110" spans="2:4" s="16" customFormat="1" ht="22.5">
      <c r="B110" s="6" t="s">
        <v>680</v>
      </c>
      <c r="C110" s="6" t="s">
        <v>681</v>
      </c>
      <c r="D110" s="6" t="s">
        <v>673</v>
      </c>
    </row>
    <row r="111" spans="2:4" s="16" customFormat="1" ht="22.5">
      <c r="B111" s="6" t="s">
        <v>682</v>
      </c>
      <c r="C111" s="6" t="s">
        <v>683</v>
      </c>
      <c r="D111" s="6" t="s">
        <v>673</v>
      </c>
    </row>
    <row r="112" spans="2:4" s="16" customFormat="1" ht="33.75">
      <c r="B112" s="6" t="s">
        <v>684</v>
      </c>
      <c r="C112" s="6" t="s">
        <v>685</v>
      </c>
      <c r="D112" s="6" t="s">
        <v>673</v>
      </c>
    </row>
    <row r="113" spans="2:4" s="16" customFormat="1" ht="22.5">
      <c r="B113" s="6" t="s">
        <v>686</v>
      </c>
      <c r="C113" s="6" t="s">
        <v>687</v>
      </c>
      <c r="D113" s="6" t="s">
        <v>673</v>
      </c>
    </row>
    <row r="114" spans="2:4" s="16" customFormat="1" ht="22.5">
      <c r="B114" s="6" t="s">
        <v>688</v>
      </c>
      <c r="C114" s="6" t="s">
        <v>689</v>
      </c>
      <c r="D114" s="6" t="s">
        <v>673</v>
      </c>
    </row>
    <row r="115" spans="2:4" s="16" customFormat="1" ht="11.25">
      <c r="B115" s="6" t="s">
        <v>690</v>
      </c>
      <c r="C115" s="6" t="s">
        <v>691</v>
      </c>
      <c r="D115" s="6" t="s">
        <v>692</v>
      </c>
    </row>
    <row r="116" spans="2:4" s="16" customFormat="1" ht="11.25">
      <c r="B116" s="100" t="s">
        <v>693</v>
      </c>
      <c r="C116" s="43"/>
      <c r="D116" s="101"/>
    </row>
    <row r="117" spans="2:4" s="16" customFormat="1" ht="11.25">
      <c r="B117" s="6" t="s">
        <v>694</v>
      </c>
      <c r="C117" s="6" t="s">
        <v>695</v>
      </c>
      <c r="D117" s="6" t="s">
        <v>696</v>
      </c>
    </row>
    <row r="118" spans="2:4" s="16" customFormat="1" ht="22.5">
      <c r="B118" s="6" t="s">
        <v>697</v>
      </c>
      <c r="C118" s="6" t="s">
        <v>698</v>
      </c>
      <c r="D118" s="6" t="s">
        <v>699</v>
      </c>
    </row>
    <row r="119" spans="2:4" s="16" customFormat="1" ht="22.5">
      <c r="B119" s="6" t="s">
        <v>700</v>
      </c>
      <c r="C119" s="6" t="s">
        <v>701</v>
      </c>
      <c r="D119" s="6" t="s">
        <v>702</v>
      </c>
    </row>
    <row r="120" spans="2:4" s="16" customFormat="1" ht="11.25">
      <c r="B120" s="100" t="s">
        <v>703</v>
      </c>
      <c r="C120" s="43"/>
      <c r="D120" s="101"/>
    </row>
    <row r="121" spans="2:4" s="16" customFormat="1" ht="11.25">
      <c r="B121" s="6" t="s">
        <v>704</v>
      </c>
      <c r="C121" s="6" t="s">
        <v>705</v>
      </c>
      <c r="D121" s="6" t="s">
        <v>706</v>
      </c>
    </row>
    <row r="122" spans="2:4" s="16" customFormat="1" ht="22.5">
      <c r="B122" s="6" t="s">
        <v>707</v>
      </c>
      <c r="C122" s="6" t="s">
        <v>708</v>
      </c>
      <c r="D122" s="6" t="s">
        <v>696</v>
      </c>
    </row>
    <row r="123" spans="2:4" s="16" customFormat="1" ht="11.25">
      <c r="B123" s="100" t="s">
        <v>709</v>
      </c>
      <c r="C123" s="43"/>
      <c r="D123" s="101"/>
    </row>
    <row r="124" spans="2:4" s="16" customFormat="1" ht="33.75">
      <c r="B124" s="6" t="s">
        <v>710</v>
      </c>
      <c r="C124" s="6" t="s">
        <v>711</v>
      </c>
      <c r="D124" s="6" t="s">
        <v>712</v>
      </c>
    </row>
    <row r="125" spans="2:4" s="16" customFormat="1" ht="11.25">
      <c r="B125" s="100" t="s">
        <v>713</v>
      </c>
      <c r="C125" s="43"/>
      <c r="D125" s="101"/>
    </row>
    <row r="126" spans="2:4" s="16" customFormat="1" ht="22.5">
      <c r="B126" s="6" t="s">
        <v>714</v>
      </c>
      <c r="C126" s="6" t="s">
        <v>715</v>
      </c>
      <c r="D126" s="6" t="s">
        <v>716</v>
      </c>
    </row>
    <row r="127" spans="2:4" s="16" customFormat="1" ht="11.25">
      <c r="B127" s="100" t="s">
        <v>717</v>
      </c>
      <c r="C127" s="43"/>
      <c r="D127" s="101"/>
    </row>
    <row r="128" spans="2:4" s="16" customFormat="1" ht="22.5">
      <c r="B128" s="6" t="s">
        <v>718</v>
      </c>
      <c r="C128" s="6" t="s">
        <v>719</v>
      </c>
      <c r="D128" s="6" t="s">
        <v>716</v>
      </c>
    </row>
    <row r="129" spans="2:4" s="16" customFormat="1" ht="11.25">
      <c r="B129" s="100" t="s">
        <v>720</v>
      </c>
      <c r="C129" s="43"/>
      <c r="D129" s="101"/>
    </row>
    <row r="130" spans="2:4" s="16" customFormat="1" ht="22.5">
      <c r="B130" s="6" t="s">
        <v>721</v>
      </c>
      <c r="C130" s="6" t="s">
        <v>722</v>
      </c>
      <c r="D130" s="6" t="s">
        <v>699</v>
      </c>
    </row>
    <row r="131" spans="2:4" s="16" customFormat="1" ht="22.5">
      <c r="B131" s="6" t="s">
        <v>723</v>
      </c>
      <c r="C131" s="6" t="s">
        <v>724</v>
      </c>
      <c r="D131" s="6" t="s">
        <v>725</v>
      </c>
    </row>
    <row r="132" spans="2:4" s="16" customFormat="1" ht="11.25">
      <c r="B132" s="100" t="s">
        <v>726</v>
      </c>
      <c r="C132" s="43"/>
      <c r="D132" s="101"/>
    </row>
    <row r="133" spans="2:4" s="16" customFormat="1" ht="22.5">
      <c r="B133" s="6" t="s">
        <v>727</v>
      </c>
      <c r="C133" s="6" t="s">
        <v>722</v>
      </c>
      <c r="D133" s="6" t="s">
        <v>604</v>
      </c>
    </row>
    <row r="134" spans="2:4" s="16" customFormat="1" ht="22.5">
      <c r="B134" s="6" t="s">
        <v>728</v>
      </c>
      <c r="C134" s="6" t="s">
        <v>724</v>
      </c>
      <c r="D134" s="6" t="s">
        <v>604</v>
      </c>
    </row>
    <row r="135" spans="2:4" s="16" customFormat="1" ht="11.25">
      <c r="B135" s="100" t="s">
        <v>729</v>
      </c>
      <c r="C135" s="43"/>
      <c r="D135" s="101"/>
    </row>
    <row r="136" spans="2:4" s="16" customFormat="1" ht="11.25">
      <c r="B136" s="6" t="s">
        <v>730</v>
      </c>
      <c r="C136" s="6" t="s">
        <v>731</v>
      </c>
      <c r="D136" s="6" t="s">
        <v>716</v>
      </c>
    </row>
    <row r="137" spans="2:4" s="16" customFormat="1" ht="23.25" thickBot="1">
      <c r="B137" s="378" t="s">
        <v>732</v>
      </c>
      <c r="C137" s="378" t="s">
        <v>733</v>
      </c>
      <c r="D137" s="378" t="s">
        <v>716</v>
      </c>
    </row>
    <row r="138" spans="2:4" s="16" customFormat="1" ht="11.25">
      <c r="C138" s="45"/>
    </row>
    <row r="139" spans="2:4" s="16" customFormat="1" ht="11.25">
      <c r="C139" s="45"/>
    </row>
    <row r="140" spans="2:4" s="16" customFormat="1" ht="11.25">
      <c r="C140" s="45"/>
    </row>
    <row r="141" spans="2:4" s="16" customFormat="1" ht="11.25">
      <c r="C141" s="45"/>
    </row>
  </sheetData>
  <sheetProtection sheet="1" objects="1" scenarios="1"/>
  <mergeCells count="5">
    <mergeCell ref="B7:D7"/>
    <mergeCell ref="B14:B15"/>
    <mergeCell ref="C14:C15"/>
    <mergeCell ref="B39:B40"/>
    <mergeCell ref="C39:C40"/>
  </mergeCells>
  <hyperlinks>
    <hyperlink ref="D40" r:id="rId1" xr:uid="{2696F569-7096-45BB-974A-99F93F205406}"/>
    <hyperlink ref="D38" r:id="rId2" xr:uid="{0C22FCDC-FAF3-4733-AAFB-D7ED6AFFE845}"/>
    <hyperlink ref="D15" r:id="rId3" xr:uid="{A6D83DBE-203E-40B1-BD2E-226E0E52642B}"/>
  </hyperlinks>
  <pageMargins left="0.7" right="0.7" top="0.75" bottom="0.75"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85FF4-5EB3-48BC-B4C2-50CE570CFFEC}">
  <sheetPr>
    <tabColor rgb="FFD0D0CE"/>
    <pageSetUpPr autoPageBreaks="0"/>
  </sheetPr>
  <dimension ref="B1:J67"/>
  <sheetViews>
    <sheetView showGridLines="0" topLeftCell="A7" zoomScaleNormal="100" workbookViewId="0">
      <selection activeCell="D23" sqref="D23"/>
    </sheetView>
  </sheetViews>
  <sheetFormatPr defaultColWidth="8.85546875" defaultRowHeight="15"/>
  <cols>
    <col min="2" max="2" width="17.140625" customWidth="1"/>
    <col min="3" max="3" width="57" customWidth="1"/>
    <col min="4" max="4" width="51.42578125" customWidth="1"/>
    <col min="8" max="8" width="10.140625" bestFit="1" customWidth="1"/>
  </cols>
  <sheetData>
    <row r="1" spans="2:9">
      <c r="B1" s="55"/>
      <c r="D1" s="1"/>
      <c r="E1" s="162"/>
    </row>
    <row r="2" spans="2:9">
      <c r="B2" s="55"/>
    </row>
    <row r="3" spans="2:9">
      <c r="B3" s="55"/>
    </row>
    <row r="4" spans="2:9">
      <c r="B4" s="55"/>
    </row>
    <row r="5" spans="2:9">
      <c r="B5" s="682" t="s">
        <v>734</v>
      </c>
      <c r="C5" s="682"/>
      <c r="D5" s="682"/>
      <c r="E5" s="682"/>
      <c r="F5" s="682"/>
      <c r="G5" s="682"/>
      <c r="H5" s="682"/>
      <c r="I5" s="682"/>
    </row>
    <row r="7" spans="2:9">
      <c r="B7" s="683" t="s">
        <v>735</v>
      </c>
      <c r="C7" s="683"/>
      <c r="D7" s="683"/>
    </row>
    <row r="8" spans="2:9">
      <c r="B8" s="102" t="s">
        <v>736</v>
      </c>
      <c r="C8" s="103" t="s">
        <v>737</v>
      </c>
      <c r="D8" s="103" t="s">
        <v>457</v>
      </c>
    </row>
    <row r="9" spans="2:9">
      <c r="B9" s="680" t="s">
        <v>738</v>
      </c>
      <c r="C9" s="680"/>
      <c r="D9" s="680"/>
    </row>
    <row r="10" spans="2:9">
      <c r="B10" s="634" t="s">
        <v>739</v>
      </c>
      <c r="C10" s="634" t="s">
        <v>740</v>
      </c>
      <c r="D10" s="67" t="s">
        <v>741</v>
      </c>
    </row>
    <row r="11" spans="2:9">
      <c r="B11" s="634"/>
      <c r="C11" s="634"/>
      <c r="D11" s="67" t="s">
        <v>742</v>
      </c>
    </row>
    <row r="12" spans="2:9" ht="15" customHeight="1">
      <c r="B12" s="634" t="s">
        <v>743</v>
      </c>
      <c r="C12" s="634" t="s">
        <v>744</v>
      </c>
      <c r="D12" s="67" t="s">
        <v>745</v>
      </c>
    </row>
    <row r="13" spans="2:9" ht="20.25" customHeight="1">
      <c r="B13" s="681"/>
      <c r="C13" s="681"/>
      <c r="D13" s="104" t="s">
        <v>742</v>
      </c>
    </row>
    <row r="14" spans="2:9">
      <c r="B14" s="680" t="s">
        <v>746</v>
      </c>
      <c r="C14" s="680"/>
      <c r="D14" s="680"/>
    </row>
    <row r="15" spans="2:9" ht="30.2" customHeight="1">
      <c r="B15" s="67" t="s">
        <v>747</v>
      </c>
      <c r="C15" s="67" t="s">
        <v>748</v>
      </c>
      <c r="D15" s="67" t="s">
        <v>749</v>
      </c>
    </row>
    <row r="16" spans="2:9">
      <c r="B16" s="104" t="s">
        <v>750</v>
      </c>
      <c r="C16" s="104" t="s">
        <v>751</v>
      </c>
      <c r="D16" s="104" t="s">
        <v>742</v>
      </c>
    </row>
    <row r="17" spans="2:4">
      <c r="B17" s="680" t="s">
        <v>752</v>
      </c>
      <c r="C17" s="680"/>
      <c r="D17" s="680"/>
    </row>
    <row r="18" spans="2:4">
      <c r="B18" s="634" t="s">
        <v>753</v>
      </c>
      <c r="C18" s="67" t="s">
        <v>754</v>
      </c>
      <c r="D18" s="634" t="s">
        <v>755</v>
      </c>
    </row>
    <row r="19" spans="2:4">
      <c r="B19" s="634"/>
      <c r="C19" s="67" t="s">
        <v>756</v>
      </c>
      <c r="D19" s="634"/>
    </row>
    <row r="20" spans="2:4">
      <c r="B20" s="634"/>
      <c r="C20" s="67" t="s">
        <v>757</v>
      </c>
      <c r="D20" s="634"/>
    </row>
    <row r="21" spans="2:4">
      <c r="B21" s="634"/>
      <c r="C21" s="67" t="s">
        <v>758</v>
      </c>
      <c r="D21" s="634"/>
    </row>
    <row r="22" spans="2:4">
      <c r="B22" s="634"/>
      <c r="C22" s="67" t="s">
        <v>759</v>
      </c>
      <c r="D22" s="634"/>
    </row>
    <row r="23" spans="2:4" ht="89.45" customHeight="1">
      <c r="B23" s="67" t="s">
        <v>760</v>
      </c>
      <c r="C23" s="67" t="s">
        <v>761</v>
      </c>
      <c r="D23" s="67" t="s">
        <v>762</v>
      </c>
    </row>
    <row r="24" spans="2:4">
      <c r="B24" s="104" t="s">
        <v>763</v>
      </c>
      <c r="C24" s="104" t="s">
        <v>764</v>
      </c>
      <c r="D24" s="104" t="s">
        <v>725</v>
      </c>
    </row>
    <row r="25" spans="2:4">
      <c r="B25" s="680" t="s">
        <v>765</v>
      </c>
      <c r="C25" s="680"/>
      <c r="D25" s="680"/>
    </row>
    <row r="26" spans="2:4" ht="22.5">
      <c r="B26" s="67" t="s">
        <v>766</v>
      </c>
      <c r="C26" s="67" t="s">
        <v>767</v>
      </c>
      <c r="D26" s="67" t="s">
        <v>768</v>
      </c>
    </row>
    <row r="27" spans="2:4">
      <c r="B27" s="67" t="s">
        <v>769</v>
      </c>
      <c r="C27" s="67" t="s">
        <v>770</v>
      </c>
      <c r="D27" s="67" t="s">
        <v>771</v>
      </c>
    </row>
    <row r="28" spans="2:4">
      <c r="B28" s="104" t="s">
        <v>772</v>
      </c>
      <c r="C28" s="104" t="s">
        <v>773</v>
      </c>
      <c r="D28" s="104" t="s">
        <v>725</v>
      </c>
    </row>
    <row r="29" spans="2:4">
      <c r="B29" s="680" t="s">
        <v>774</v>
      </c>
      <c r="C29" s="680"/>
      <c r="D29" s="680"/>
    </row>
    <row r="30" spans="2:4">
      <c r="B30" s="67" t="s">
        <v>775</v>
      </c>
      <c r="C30" s="67" t="s">
        <v>776</v>
      </c>
      <c r="D30" s="67" t="s">
        <v>706</v>
      </c>
    </row>
    <row r="31" spans="2:4">
      <c r="B31" s="634" t="s">
        <v>777</v>
      </c>
      <c r="C31" s="634" t="s">
        <v>778</v>
      </c>
      <c r="D31" s="67" t="s">
        <v>779</v>
      </c>
    </row>
    <row r="32" spans="2:4">
      <c r="B32" s="634"/>
      <c r="C32" s="634"/>
      <c r="D32" s="67" t="s">
        <v>780</v>
      </c>
    </row>
    <row r="33" spans="2:10">
      <c r="B33" s="680" t="s">
        <v>781</v>
      </c>
      <c r="C33" s="680"/>
      <c r="D33" s="680"/>
    </row>
    <row r="34" spans="2:10" ht="22.5">
      <c r="B34" s="67" t="s">
        <v>782</v>
      </c>
      <c r="C34" s="67" t="s">
        <v>783</v>
      </c>
      <c r="D34" s="67" t="s">
        <v>784</v>
      </c>
    </row>
    <row r="35" spans="2:10">
      <c r="B35" s="634" t="s">
        <v>785</v>
      </c>
      <c r="C35" s="67" t="s">
        <v>786</v>
      </c>
      <c r="D35" s="634" t="s">
        <v>787</v>
      </c>
    </row>
    <row r="36" spans="2:10">
      <c r="B36" s="634"/>
      <c r="C36" s="67" t="s">
        <v>788</v>
      </c>
      <c r="D36" s="634"/>
    </row>
    <row r="37" spans="2:10">
      <c r="B37" s="634"/>
      <c r="C37" s="67" t="s">
        <v>789</v>
      </c>
      <c r="D37" s="634"/>
    </row>
    <row r="38" spans="2:10">
      <c r="B38" s="634"/>
      <c r="C38" s="67" t="s">
        <v>790</v>
      </c>
      <c r="D38" s="634"/>
    </row>
    <row r="39" spans="2:10">
      <c r="B39" s="634"/>
      <c r="C39" s="67" t="s">
        <v>791</v>
      </c>
      <c r="D39" s="634"/>
    </row>
    <row r="40" spans="2:10">
      <c r="B40" s="634"/>
      <c r="C40" s="67" t="s">
        <v>792</v>
      </c>
      <c r="D40" s="634"/>
    </row>
    <row r="41" spans="2:10">
      <c r="B41" s="634"/>
      <c r="C41" s="67" t="s">
        <v>793</v>
      </c>
      <c r="D41" s="634"/>
    </row>
    <row r="42" spans="2:10">
      <c r="B42" s="104" t="s">
        <v>794</v>
      </c>
      <c r="C42" s="104" t="s">
        <v>795</v>
      </c>
      <c r="D42" s="104" t="s">
        <v>796</v>
      </c>
    </row>
    <row r="43" spans="2:10">
      <c r="B43" s="680" t="s">
        <v>797</v>
      </c>
      <c r="C43" s="680"/>
      <c r="D43" s="680"/>
    </row>
    <row r="44" spans="2:10" ht="33.75">
      <c r="B44" s="67" t="s">
        <v>798</v>
      </c>
      <c r="C44" s="67" t="s">
        <v>799</v>
      </c>
      <c r="D44" s="67" t="s">
        <v>800</v>
      </c>
    </row>
    <row r="45" spans="2:10" ht="22.5">
      <c r="B45" s="67" t="s">
        <v>801</v>
      </c>
      <c r="C45" s="67" t="s">
        <v>802</v>
      </c>
      <c r="D45" s="67" t="s">
        <v>803</v>
      </c>
    </row>
    <row r="46" spans="2:10" ht="45">
      <c r="B46" s="67" t="s">
        <v>804</v>
      </c>
      <c r="C46" s="67" t="s">
        <v>805</v>
      </c>
      <c r="D46" s="67" t="s">
        <v>806</v>
      </c>
      <c r="G46" s="155"/>
      <c r="H46" s="157"/>
      <c r="I46" s="157"/>
      <c r="J46" s="157"/>
    </row>
    <row r="47" spans="2:10" ht="48.75" customHeight="1">
      <c r="B47" s="104" t="s">
        <v>807</v>
      </c>
      <c r="C47" s="104" t="s">
        <v>808</v>
      </c>
      <c r="D47" s="104" t="s">
        <v>809</v>
      </c>
      <c r="G47" s="155"/>
      <c r="H47" s="157"/>
      <c r="I47" s="157"/>
      <c r="J47" s="157"/>
    </row>
    <row r="48" spans="2:10">
      <c r="B48" s="680" t="s">
        <v>810</v>
      </c>
      <c r="C48" s="680"/>
      <c r="D48" s="680"/>
      <c r="H48" s="157"/>
      <c r="I48" s="157"/>
      <c r="J48" s="157"/>
    </row>
    <row r="49" spans="2:10">
      <c r="B49" s="634" t="s">
        <v>811</v>
      </c>
      <c r="C49" s="67" t="s">
        <v>812</v>
      </c>
      <c r="D49" s="634" t="s">
        <v>813</v>
      </c>
      <c r="H49" s="157"/>
      <c r="I49" s="157"/>
      <c r="J49" s="157"/>
    </row>
    <row r="50" spans="2:10">
      <c r="B50" s="634"/>
      <c r="C50" s="67" t="s">
        <v>814</v>
      </c>
      <c r="D50" s="634"/>
      <c r="H50" s="157"/>
      <c r="I50" s="157"/>
      <c r="J50" s="157"/>
    </row>
    <row r="51" spans="2:10">
      <c r="B51" s="634"/>
      <c r="C51" s="67" t="s">
        <v>815</v>
      </c>
      <c r="D51" s="634"/>
      <c r="I51" s="157"/>
      <c r="J51" s="157"/>
    </row>
    <row r="52" spans="2:10">
      <c r="B52" s="634"/>
      <c r="C52" s="67" t="s">
        <v>816</v>
      </c>
      <c r="D52" s="634"/>
      <c r="G52" s="156"/>
      <c r="H52" s="158"/>
    </row>
    <row r="53" spans="2:10">
      <c r="B53" s="634"/>
      <c r="C53" s="67" t="s">
        <v>817</v>
      </c>
      <c r="D53" s="634"/>
    </row>
    <row r="54" spans="2:10">
      <c r="B54" s="67" t="s">
        <v>818</v>
      </c>
      <c r="C54" s="67" t="s">
        <v>819</v>
      </c>
      <c r="D54" s="67" t="s">
        <v>820</v>
      </c>
    </row>
    <row r="55" spans="2:10" ht="52.5" customHeight="1">
      <c r="B55" s="634" t="s">
        <v>821</v>
      </c>
      <c r="C55" s="67" t="s">
        <v>822</v>
      </c>
      <c r="D55" s="634" t="s">
        <v>823</v>
      </c>
    </row>
    <row r="56" spans="2:10">
      <c r="B56" s="634"/>
      <c r="C56" s="67" t="s">
        <v>824</v>
      </c>
      <c r="D56" s="634"/>
    </row>
    <row r="57" spans="2:10">
      <c r="B57" s="634"/>
      <c r="C57" s="67" t="s">
        <v>825</v>
      </c>
      <c r="D57" s="634"/>
    </row>
    <row r="58" spans="2:10">
      <c r="B58" s="634"/>
      <c r="C58" s="67" t="s">
        <v>826</v>
      </c>
      <c r="D58" s="634"/>
    </row>
    <row r="59" spans="2:10">
      <c r="B59" s="634"/>
      <c r="C59" s="67" t="s">
        <v>827</v>
      </c>
      <c r="D59" s="634"/>
    </row>
    <row r="60" spans="2:10">
      <c r="B60" s="634"/>
      <c r="C60" s="67" t="s">
        <v>828</v>
      </c>
      <c r="D60" s="634"/>
    </row>
    <row r="61" spans="2:10">
      <c r="B61" s="634"/>
      <c r="C61" s="67" t="s">
        <v>829</v>
      </c>
      <c r="D61" s="634"/>
    </row>
    <row r="62" spans="2:10">
      <c r="B62" s="678" t="s">
        <v>830</v>
      </c>
      <c r="C62" s="631" t="s">
        <v>831</v>
      </c>
      <c r="D62" s="678" t="s">
        <v>832</v>
      </c>
    </row>
    <row r="63" spans="2:10">
      <c r="B63" s="634"/>
      <c r="C63" s="67" t="s">
        <v>833</v>
      </c>
      <c r="D63" s="634"/>
    </row>
    <row r="64" spans="2:10">
      <c r="B64" s="634"/>
      <c r="C64" s="67" t="s">
        <v>814</v>
      </c>
      <c r="D64" s="634"/>
    </row>
    <row r="65" spans="2:4">
      <c r="B65" s="634"/>
      <c r="C65" s="67" t="s">
        <v>815</v>
      </c>
      <c r="D65" s="634"/>
    </row>
    <row r="66" spans="2:4">
      <c r="B66" s="634"/>
      <c r="C66" s="67" t="s">
        <v>816</v>
      </c>
      <c r="D66" s="634"/>
    </row>
    <row r="67" spans="2:4" ht="15.75" thickBot="1">
      <c r="B67" s="679"/>
      <c r="C67" s="105" t="s">
        <v>817</v>
      </c>
      <c r="D67" s="679"/>
    </row>
  </sheetData>
  <sheetProtection sheet="1" objects="1" scenarios="1"/>
  <mergeCells count="26">
    <mergeCell ref="B5:I5"/>
    <mergeCell ref="B7:D7"/>
    <mergeCell ref="B9:D9"/>
    <mergeCell ref="B10:B11"/>
    <mergeCell ref="C10:C11"/>
    <mergeCell ref="B35:B41"/>
    <mergeCell ref="D35:D41"/>
    <mergeCell ref="B12:B13"/>
    <mergeCell ref="C12:C13"/>
    <mergeCell ref="B14:D14"/>
    <mergeCell ref="B17:D17"/>
    <mergeCell ref="B18:B22"/>
    <mergeCell ref="D18:D22"/>
    <mergeCell ref="B25:D25"/>
    <mergeCell ref="B29:D29"/>
    <mergeCell ref="B31:B32"/>
    <mergeCell ref="C31:C32"/>
    <mergeCell ref="B33:D33"/>
    <mergeCell ref="B62:B67"/>
    <mergeCell ref="D62:D67"/>
    <mergeCell ref="B43:D43"/>
    <mergeCell ref="B48:D48"/>
    <mergeCell ref="B49:B53"/>
    <mergeCell ref="D49:D53"/>
    <mergeCell ref="B55:B61"/>
    <mergeCell ref="D55:D61"/>
  </mergeCells>
  <hyperlinks>
    <hyperlink ref="D34" r:id="rId1" location="she" display="https://covanta-csr.com/data-pages/performance-tables/ - she" xr:uid="{14C9B859-FE0D-48BE-82B5-0191BCC086A4}"/>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9739-596F-4B82-8C15-5205B5785616}">
  <sheetPr>
    <tabColor rgb="FFD0D0CE"/>
    <pageSetUpPr autoPageBreaks="0"/>
  </sheetPr>
  <dimension ref="A1:H41"/>
  <sheetViews>
    <sheetView showGridLines="0" zoomScaleNormal="100" workbookViewId="0">
      <selection activeCell="D36" sqref="D36"/>
    </sheetView>
  </sheetViews>
  <sheetFormatPr defaultColWidth="8.85546875" defaultRowHeight="15"/>
  <cols>
    <col min="1" max="1" width="10.42578125" customWidth="1"/>
    <col min="2" max="2" width="34.42578125" customWidth="1"/>
    <col min="3" max="3" width="62.42578125" customWidth="1"/>
    <col min="4" max="4" width="35.42578125" style="38" customWidth="1"/>
  </cols>
  <sheetData>
    <row r="1" spans="1:8">
      <c r="B1" s="55"/>
      <c r="D1" s="280"/>
      <c r="E1" s="162"/>
    </row>
    <row r="2" spans="1:8">
      <c r="B2" s="55"/>
    </row>
    <row r="3" spans="1:8">
      <c r="B3" s="55"/>
    </row>
    <row r="4" spans="1:8">
      <c r="B4" s="55"/>
    </row>
    <row r="5" spans="1:8" ht="14.45" customHeight="1">
      <c r="B5" s="682" t="s">
        <v>834</v>
      </c>
      <c r="C5" s="682"/>
      <c r="D5" s="682"/>
      <c r="E5" s="682"/>
      <c r="F5" s="682"/>
      <c r="G5" s="682"/>
      <c r="H5" s="682"/>
    </row>
    <row r="7" spans="1:8">
      <c r="A7" s="4" t="s">
        <v>835</v>
      </c>
      <c r="B7" s="4" t="s">
        <v>836</v>
      </c>
      <c r="C7" s="4" t="s">
        <v>837</v>
      </c>
      <c r="D7" s="4" t="s">
        <v>838</v>
      </c>
      <c r="E7" s="106"/>
    </row>
    <row r="8" spans="1:8" ht="109.5" customHeight="1">
      <c r="A8" s="688" t="s">
        <v>839</v>
      </c>
      <c r="B8" s="107" t="s">
        <v>840</v>
      </c>
      <c r="C8" s="107" t="s">
        <v>841</v>
      </c>
      <c r="D8" s="107" t="s">
        <v>842</v>
      </c>
      <c r="E8" s="108"/>
    </row>
    <row r="9" spans="1:8" ht="112.5">
      <c r="A9" s="689"/>
      <c r="B9" s="107" t="s">
        <v>843</v>
      </c>
      <c r="C9" s="379" t="s">
        <v>844</v>
      </c>
      <c r="D9" s="107" t="s">
        <v>845</v>
      </c>
      <c r="E9" s="108"/>
    </row>
    <row r="10" spans="1:8" ht="112.5">
      <c r="A10" s="684" t="s">
        <v>846</v>
      </c>
      <c r="B10" s="107" t="s">
        <v>847</v>
      </c>
      <c r="C10" s="379" t="s">
        <v>848</v>
      </c>
      <c r="D10" s="107" t="s">
        <v>849</v>
      </c>
      <c r="E10" s="108"/>
    </row>
    <row r="11" spans="1:8" ht="225">
      <c r="A11" s="685"/>
      <c r="B11" s="107" t="s">
        <v>850</v>
      </c>
      <c r="C11" s="379" t="s">
        <v>851</v>
      </c>
      <c r="D11" s="107" t="s">
        <v>852</v>
      </c>
      <c r="E11" s="108"/>
    </row>
    <row r="12" spans="1:8" ht="112.5">
      <c r="A12" s="686"/>
      <c r="B12" s="107" t="s">
        <v>853</v>
      </c>
      <c r="C12" s="379" t="s">
        <v>854</v>
      </c>
      <c r="D12" s="107" t="s">
        <v>855</v>
      </c>
      <c r="E12" s="108"/>
    </row>
    <row r="13" spans="1:8" ht="111.75" customHeight="1">
      <c r="A13" s="684" t="s">
        <v>856</v>
      </c>
      <c r="B13" s="107" t="s">
        <v>857</v>
      </c>
      <c r="C13" s="379" t="s">
        <v>858</v>
      </c>
      <c r="D13" s="107" t="s">
        <v>859</v>
      </c>
      <c r="E13" s="108"/>
    </row>
    <row r="14" spans="1:8" ht="120.75" customHeight="1">
      <c r="A14" s="685"/>
      <c r="B14" s="107" t="s">
        <v>860</v>
      </c>
      <c r="C14" s="379" t="s">
        <v>861</v>
      </c>
      <c r="D14" s="107" t="s">
        <v>862</v>
      </c>
      <c r="E14" s="108"/>
    </row>
    <row r="15" spans="1:8" ht="111.75" customHeight="1">
      <c r="A15" s="686"/>
      <c r="B15" s="107" t="s">
        <v>863</v>
      </c>
      <c r="C15" s="379" t="s">
        <v>864</v>
      </c>
      <c r="D15" s="107" t="s">
        <v>865</v>
      </c>
      <c r="E15" s="108"/>
    </row>
    <row r="16" spans="1:8" ht="52.5" customHeight="1">
      <c r="A16" s="684" t="s">
        <v>866</v>
      </c>
      <c r="B16" s="684" t="s">
        <v>867</v>
      </c>
      <c r="C16" s="684" t="s">
        <v>868</v>
      </c>
      <c r="D16" s="684" t="s">
        <v>869</v>
      </c>
      <c r="E16" s="108"/>
    </row>
    <row r="17" spans="1:5">
      <c r="A17" s="685"/>
      <c r="B17" s="685"/>
      <c r="C17" s="685"/>
      <c r="D17" s="685"/>
      <c r="E17" s="108"/>
    </row>
    <row r="18" spans="1:5">
      <c r="A18" s="685"/>
      <c r="B18" s="685"/>
      <c r="C18" s="685"/>
      <c r="D18" s="685"/>
      <c r="E18" s="108"/>
    </row>
    <row r="19" spans="1:5" ht="33.75" customHeight="1">
      <c r="A19" s="685"/>
      <c r="B19" s="686"/>
      <c r="C19" s="686"/>
      <c r="D19" s="686"/>
      <c r="E19" s="108"/>
    </row>
    <row r="20" spans="1:5" ht="42" customHeight="1">
      <c r="A20" s="685"/>
      <c r="B20" s="684" t="s">
        <v>870</v>
      </c>
      <c r="C20" s="684" t="s">
        <v>871</v>
      </c>
      <c r="D20" s="684" t="s">
        <v>872</v>
      </c>
      <c r="E20" s="108"/>
    </row>
    <row r="21" spans="1:5">
      <c r="A21" s="685"/>
      <c r="B21" s="685"/>
      <c r="C21" s="685"/>
      <c r="D21" s="685"/>
      <c r="E21" s="108"/>
    </row>
    <row r="22" spans="1:5">
      <c r="A22" s="685"/>
      <c r="B22" s="685"/>
      <c r="C22" s="685"/>
      <c r="D22" s="685"/>
      <c r="E22" s="108"/>
    </row>
    <row r="23" spans="1:5" ht="33" customHeight="1">
      <c r="A23" s="685"/>
      <c r="B23" s="686"/>
      <c r="C23" s="686"/>
      <c r="D23" s="686"/>
      <c r="E23" s="108"/>
    </row>
    <row r="24" spans="1:5" ht="57.2" customHeight="1">
      <c r="A24" s="685"/>
      <c r="B24" s="684" t="s">
        <v>873</v>
      </c>
      <c r="C24" s="684" t="s">
        <v>874</v>
      </c>
      <c r="D24" s="684" t="s">
        <v>875</v>
      </c>
      <c r="E24" s="108"/>
    </row>
    <row r="25" spans="1:5" ht="24" customHeight="1">
      <c r="A25" s="685"/>
      <c r="B25" s="685"/>
      <c r="C25" s="685"/>
      <c r="D25" s="685"/>
      <c r="E25" s="108"/>
    </row>
    <row r="26" spans="1:5" ht="28.5" customHeight="1">
      <c r="A26" s="685"/>
      <c r="B26" s="685"/>
      <c r="C26" s="685"/>
      <c r="D26" s="685"/>
      <c r="E26" s="108"/>
    </row>
    <row r="27" spans="1:5" ht="40.700000000000003" customHeight="1" thickBot="1">
      <c r="A27" s="687"/>
      <c r="B27" s="687"/>
      <c r="C27" s="687"/>
      <c r="D27" s="687"/>
      <c r="E27" s="108"/>
    </row>
    <row r="28" spans="1:5">
      <c r="A28" s="16"/>
      <c r="B28" s="16"/>
      <c r="C28" s="16"/>
      <c r="D28" s="99"/>
      <c r="E28" s="16"/>
    </row>
    <row r="29" spans="1:5">
      <c r="A29" s="16"/>
      <c r="B29" s="16"/>
      <c r="C29" s="16"/>
      <c r="D29" s="99"/>
      <c r="E29" s="16"/>
    </row>
    <row r="30" spans="1:5">
      <c r="A30" s="16"/>
      <c r="B30" s="16"/>
      <c r="C30" s="16"/>
      <c r="D30" s="99"/>
      <c r="E30" s="16"/>
    </row>
    <row r="31" spans="1:5">
      <c r="A31" s="16"/>
      <c r="B31" s="16"/>
      <c r="C31" s="16"/>
      <c r="D31" s="99"/>
      <c r="E31" s="16"/>
    </row>
    <row r="32" spans="1:5">
      <c r="A32" s="16"/>
      <c r="B32" s="16"/>
      <c r="C32" s="16"/>
      <c r="D32" s="99"/>
      <c r="E32" s="16"/>
    </row>
    <row r="33" spans="1:5">
      <c r="A33" s="16"/>
      <c r="B33" s="16"/>
      <c r="C33" s="16"/>
      <c r="D33" s="99"/>
      <c r="E33" s="16"/>
    </row>
    <row r="34" spans="1:5">
      <c r="A34" s="16"/>
      <c r="B34" s="16"/>
      <c r="C34" s="16"/>
      <c r="D34" s="99"/>
      <c r="E34" s="16"/>
    </row>
    <row r="35" spans="1:5">
      <c r="A35" s="16"/>
      <c r="B35" s="16"/>
      <c r="C35" s="16"/>
      <c r="D35" s="99"/>
      <c r="E35" s="16"/>
    </row>
    <row r="36" spans="1:5">
      <c r="A36" s="16"/>
      <c r="B36" s="16"/>
      <c r="C36" s="16"/>
      <c r="D36" s="99"/>
      <c r="E36" s="16"/>
    </row>
    <row r="37" spans="1:5">
      <c r="A37" s="16"/>
      <c r="B37" s="16"/>
      <c r="C37" s="16"/>
      <c r="D37" s="99"/>
      <c r="E37" s="16"/>
    </row>
    <row r="38" spans="1:5">
      <c r="A38" s="16"/>
      <c r="B38" s="16"/>
      <c r="C38" s="16"/>
      <c r="D38" s="99"/>
      <c r="E38" s="16"/>
    </row>
    <row r="39" spans="1:5">
      <c r="A39" s="16"/>
      <c r="B39" s="16"/>
      <c r="C39" s="16"/>
      <c r="D39" s="99"/>
      <c r="E39" s="16"/>
    </row>
    <row r="40" spans="1:5">
      <c r="A40" s="16"/>
      <c r="B40" s="16"/>
      <c r="C40" s="16"/>
      <c r="D40" s="99"/>
      <c r="E40" s="16"/>
    </row>
    <row r="41" spans="1:5">
      <c r="A41" s="16"/>
      <c r="B41" s="16"/>
      <c r="C41" s="16"/>
      <c r="D41" s="99"/>
      <c r="E41" s="16"/>
    </row>
  </sheetData>
  <sheetProtection sheet="1" objects="1" scenarios="1"/>
  <mergeCells count="14">
    <mergeCell ref="A8:A9"/>
    <mergeCell ref="A10:A12"/>
    <mergeCell ref="A13:A15"/>
    <mergeCell ref="A16:A27"/>
    <mergeCell ref="B16:B19"/>
    <mergeCell ref="B20:B23"/>
    <mergeCell ref="D20:D23"/>
    <mergeCell ref="B24:B27"/>
    <mergeCell ref="C24:C27"/>
    <mergeCell ref="D24:D27"/>
    <mergeCell ref="B5:H5"/>
    <mergeCell ref="C16:C19"/>
    <mergeCell ref="D16:D19"/>
    <mergeCell ref="C20:C2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4E8B8-8222-934E-A495-36B8119F0145}">
  <sheetPr>
    <tabColor rgb="FFD0D0CE"/>
    <pageSetUpPr autoPageBreaks="0"/>
  </sheetPr>
  <dimension ref="A1:N43"/>
  <sheetViews>
    <sheetView showGridLines="0" topLeftCell="A13" zoomScaleNormal="100" workbookViewId="0">
      <selection activeCell="D30" sqref="D30"/>
    </sheetView>
  </sheetViews>
  <sheetFormatPr defaultColWidth="8.85546875" defaultRowHeight="15"/>
  <cols>
    <col min="1" max="1" width="10.42578125" customWidth="1"/>
    <col min="2" max="2" width="16.42578125" customWidth="1"/>
    <col min="3" max="3" width="62.42578125" customWidth="1"/>
    <col min="4" max="4" width="37.85546875" style="38" bestFit="1" customWidth="1"/>
  </cols>
  <sheetData>
    <row r="1" spans="1:14">
      <c r="B1" s="55"/>
      <c r="D1" s="280"/>
      <c r="E1" s="162"/>
    </row>
    <row r="2" spans="1:14">
      <c r="B2" s="55"/>
    </row>
    <row r="3" spans="1:14">
      <c r="B3" s="55"/>
    </row>
    <row r="4" spans="1:14">
      <c r="B4" s="55"/>
    </row>
    <row r="5" spans="1:14">
      <c r="B5" s="682" t="s">
        <v>876</v>
      </c>
      <c r="C5" s="682"/>
      <c r="D5" s="682"/>
      <c r="E5" s="682"/>
      <c r="F5" s="682"/>
      <c r="G5" s="682"/>
      <c r="H5" s="682"/>
    </row>
    <row r="6" spans="1:14">
      <c r="B6" s="663" t="s">
        <v>877</v>
      </c>
      <c r="C6" s="663"/>
      <c r="D6" s="663"/>
      <c r="E6" s="608"/>
      <c r="F6" s="608"/>
      <c r="G6" s="608"/>
      <c r="H6" s="608"/>
      <c r="I6" s="608"/>
      <c r="J6" s="608"/>
      <c r="K6" s="608"/>
      <c r="L6" s="608"/>
      <c r="M6" s="608"/>
      <c r="N6" s="608"/>
    </row>
    <row r="7" spans="1:14">
      <c r="B7" s="663"/>
      <c r="C7" s="663"/>
      <c r="D7" s="663"/>
    </row>
    <row r="8" spans="1:14">
      <c r="B8" s="37"/>
      <c r="C8" s="37"/>
      <c r="D8" s="37"/>
    </row>
    <row r="9" spans="1:14">
      <c r="A9" s="4" t="s">
        <v>835</v>
      </c>
      <c r="B9" s="4" t="s">
        <v>878</v>
      </c>
      <c r="C9" s="4" t="s">
        <v>879</v>
      </c>
      <c r="D9" s="4" t="s">
        <v>838</v>
      </c>
      <c r="E9" s="106"/>
    </row>
    <row r="10" spans="1:14" ht="22.5">
      <c r="A10" s="688" t="s">
        <v>839</v>
      </c>
      <c r="B10" s="107" t="s">
        <v>880</v>
      </c>
      <c r="C10" s="107" t="s">
        <v>881</v>
      </c>
      <c r="D10" s="107" t="s">
        <v>882</v>
      </c>
    </row>
    <row r="11" spans="1:14" ht="22.5">
      <c r="A11" s="689"/>
      <c r="B11" s="107" t="s">
        <v>883</v>
      </c>
      <c r="C11" s="107" t="s">
        <v>884</v>
      </c>
      <c r="D11" s="107" t="s">
        <v>885</v>
      </c>
    </row>
    <row r="12" spans="1:14" ht="22.5">
      <c r="A12" s="692" t="s">
        <v>846</v>
      </c>
      <c r="B12" s="107" t="s">
        <v>886</v>
      </c>
      <c r="C12" s="107" t="s">
        <v>887</v>
      </c>
      <c r="D12" s="107" t="s">
        <v>888</v>
      </c>
    </row>
    <row r="13" spans="1:14" ht="22.5">
      <c r="A13" s="693"/>
      <c r="B13" s="107" t="s">
        <v>889</v>
      </c>
      <c r="C13" s="107" t="s">
        <v>890</v>
      </c>
      <c r="D13" s="107" t="s">
        <v>891</v>
      </c>
    </row>
    <row r="14" spans="1:14" ht="22.5">
      <c r="A14" s="693"/>
      <c r="B14" s="107" t="s">
        <v>892</v>
      </c>
      <c r="C14" s="107" t="s">
        <v>893</v>
      </c>
      <c r="D14" s="107" t="s">
        <v>894</v>
      </c>
    </row>
    <row r="15" spans="1:14" ht="22.5">
      <c r="A15" s="693"/>
      <c r="B15" s="107" t="s">
        <v>895</v>
      </c>
      <c r="C15" s="107" t="s">
        <v>896</v>
      </c>
      <c r="D15" s="107" t="s">
        <v>897</v>
      </c>
    </row>
    <row r="16" spans="1:14" ht="22.5">
      <c r="A16" s="694"/>
      <c r="B16" s="107" t="s">
        <v>898</v>
      </c>
      <c r="C16" s="107" t="s">
        <v>899</v>
      </c>
      <c r="D16" s="107" t="s">
        <v>900</v>
      </c>
    </row>
    <row r="17" spans="1:5" ht="22.5">
      <c r="A17" s="688" t="s">
        <v>901</v>
      </c>
      <c r="B17" s="107" t="s">
        <v>902</v>
      </c>
      <c r="C17" s="107" t="s">
        <v>903</v>
      </c>
      <c r="D17" s="107" t="s">
        <v>904</v>
      </c>
    </row>
    <row r="18" spans="1:5" ht="22.5">
      <c r="A18" s="688"/>
      <c r="B18" s="107" t="s">
        <v>905</v>
      </c>
      <c r="C18" s="107" t="s">
        <v>906</v>
      </c>
      <c r="D18" s="107" t="s">
        <v>907</v>
      </c>
    </row>
    <row r="19" spans="1:5" ht="22.5">
      <c r="A19" s="690" t="s">
        <v>908</v>
      </c>
      <c r="B19" s="107" t="s">
        <v>909</v>
      </c>
      <c r="C19" s="107" t="s">
        <v>910</v>
      </c>
      <c r="D19" s="107" t="s">
        <v>911</v>
      </c>
    </row>
    <row r="20" spans="1:5" ht="22.5">
      <c r="A20" s="688"/>
      <c r="B20" s="107" t="s">
        <v>912</v>
      </c>
      <c r="C20" s="107" t="s">
        <v>913</v>
      </c>
      <c r="D20" s="107" t="s">
        <v>914</v>
      </c>
    </row>
    <row r="21" spans="1:5" ht="22.5">
      <c r="A21" s="688"/>
      <c r="B21" s="107" t="s">
        <v>915</v>
      </c>
      <c r="C21" s="107" t="s">
        <v>916</v>
      </c>
      <c r="D21" s="107" t="s">
        <v>917</v>
      </c>
    </row>
    <row r="22" spans="1:5" ht="33.75">
      <c r="A22" s="688"/>
      <c r="B22" s="107" t="s">
        <v>918</v>
      </c>
      <c r="C22" s="107" t="s">
        <v>919</v>
      </c>
      <c r="D22" s="107" t="s">
        <v>920</v>
      </c>
    </row>
    <row r="23" spans="1:5">
      <c r="A23" s="691"/>
      <c r="B23" s="107">
        <v>36</v>
      </c>
      <c r="C23" s="107" t="s">
        <v>921</v>
      </c>
      <c r="D23" s="107" t="s">
        <v>922</v>
      </c>
    </row>
    <row r="24" spans="1:5">
      <c r="A24" s="108"/>
      <c r="D24"/>
    </row>
    <row r="25" spans="1:5">
      <c r="A25" s="108"/>
      <c r="D25"/>
    </row>
    <row r="26" spans="1:5">
      <c r="A26" s="108"/>
      <c r="D26"/>
    </row>
    <row r="27" spans="1:5">
      <c r="A27" s="108"/>
      <c r="D27"/>
    </row>
    <row r="28" spans="1:5">
      <c r="A28" s="108"/>
      <c r="D28"/>
    </row>
    <row r="29" spans="1:5">
      <c r="A29" s="108"/>
      <c r="D29"/>
    </row>
    <row r="30" spans="1:5">
      <c r="A30" s="16"/>
      <c r="B30" s="16"/>
      <c r="C30" s="16"/>
      <c r="D30" s="99"/>
      <c r="E30" s="16"/>
    </row>
    <row r="31" spans="1:5">
      <c r="A31" s="16"/>
      <c r="B31" s="16"/>
      <c r="C31" s="16"/>
      <c r="D31" s="99"/>
      <c r="E31" s="16"/>
    </row>
    <row r="32" spans="1:5">
      <c r="A32" s="16"/>
      <c r="B32" s="16"/>
      <c r="C32" s="16"/>
      <c r="D32" s="99"/>
      <c r="E32" s="16"/>
    </row>
    <row r="33" spans="1:5">
      <c r="A33" s="16"/>
      <c r="B33" s="16"/>
      <c r="C33" s="16"/>
      <c r="D33" s="99"/>
      <c r="E33" s="16"/>
    </row>
    <row r="34" spans="1:5">
      <c r="A34" s="16"/>
      <c r="B34" s="16"/>
      <c r="C34" s="16"/>
      <c r="D34" s="99"/>
      <c r="E34" s="16"/>
    </row>
    <row r="35" spans="1:5">
      <c r="A35" s="16"/>
      <c r="B35" s="16"/>
      <c r="C35" s="16"/>
      <c r="D35" s="99"/>
      <c r="E35" s="16"/>
    </row>
    <row r="36" spans="1:5">
      <c r="A36" s="16"/>
      <c r="B36" s="16"/>
      <c r="C36" s="16"/>
      <c r="D36" s="99"/>
      <c r="E36" s="16"/>
    </row>
    <row r="37" spans="1:5">
      <c r="A37" s="16"/>
      <c r="B37" s="16"/>
      <c r="C37" s="16"/>
      <c r="D37" s="99"/>
      <c r="E37" s="16"/>
    </row>
    <row r="38" spans="1:5">
      <c r="A38" s="16"/>
      <c r="B38" s="16"/>
      <c r="C38" s="16"/>
      <c r="D38" s="99"/>
      <c r="E38" s="16"/>
    </row>
    <row r="39" spans="1:5">
      <c r="A39" s="16"/>
      <c r="B39" s="16"/>
      <c r="C39" s="16"/>
      <c r="D39" s="99"/>
      <c r="E39" s="16"/>
    </row>
    <row r="40" spans="1:5">
      <c r="A40" s="16"/>
      <c r="B40" s="16"/>
      <c r="C40" s="16"/>
      <c r="D40" s="99"/>
      <c r="E40" s="16"/>
    </row>
    <row r="41" spans="1:5">
      <c r="A41" s="16"/>
      <c r="B41" s="16"/>
      <c r="C41" s="16"/>
      <c r="D41" s="99"/>
      <c r="E41" s="16"/>
    </row>
    <row r="42" spans="1:5">
      <c r="A42" s="16"/>
      <c r="B42" s="16"/>
      <c r="C42" s="16"/>
      <c r="D42" s="99"/>
      <c r="E42" s="16"/>
    </row>
    <row r="43" spans="1:5">
      <c r="A43" s="16"/>
      <c r="B43" s="16"/>
      <c r="C43" s="16"/>
      <c r="D43" s="99"/>
      <c r="E43" s="16"/>
    </row>
  </sheetData>
  <sheetProtection sheet="1" objects="1" scenarios="1"/>
  <mergeCells count="6">
    <mergeCell ref="A19:A23"/>
    <mergeCell ref="B5:H5"/>
    <mergeCell ref="B6:D7"/>
    <mergeCell ref="A10:A11"/>
    <mergeCell ref="A12:A16"/>
    <mergeCell ref="A17:A18"/>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FD142-AFF8-4CBA-98C9-227013EA985F}">
  <sheetPr>
    <tabColor rgb="FFA4BCC2"/>
    <pageSetUpPr autoPageBreaks="0"/>
  </sheetPr>
  <dimension ref="L1:L2"/>
  <sheetViews>
    <sheetView showGridLines="0" topLeftCell="H1" zoomScaleNormal="100" workbookViewId="0">
      <selection activeCell="Z14" sqref="Z14"/>
    </sheetView>
  </sheetViews>
  <sheetFormatPr defaultColWidth="8.85546875" defaultRowHeight="15"/>
  <sheetData>
    <row r="1" spans="12:12">
      <c r="L1" s="1"/>
    </row>
    <row r="2" spans="12:12" s="16" customFormat="1" ht="11.25"/>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B3CDF-4926-44A0-AC42-62BE36DE31E2}">
  <sheetPr>
    <tabColor rgb="FF7BAFD4"/>
    <pageSetUpPr autoPageBreaks="0"/>
  </sheetPr>
  <dimension ref="A1:H58"/>
  <sheetViews>
    <sheetView showGridLines="0" zoomScaleNormal="100" workbookViewId="0">
      <selection activeCell="B12" sqref="B12"/>
    </sheetView>
  </sheetViews>
  <sheetFormatPr defaultColWidth="8.42578125" defaultRowHeight="15"/>
  <cols>
    <col min="1" max="1" width="8.42578125" customWidth="1"/>
    <col min="2" max="2" width="132.140625" customWidth="1"/>
  </cols>
  <sheetData>
    <row r="1" spans="1:8">
      <c r="A1" s="58" t="s">
        <v>0</v>
      </c>
      <c r="B1" s="58"/>
      <c r="C1" s="58"/>
      <c r="D1" s="58"/>
      <c r="E1" s="58"/>
      <c r="F1" s="58"/>
      <c r="G1" s="58"/>
      <c r="H1" s="58"/>
    </row>
    <row r="2" spans="1:8">
      <c r="A2" s="58"/>
      <c r="B2" s="58"/>
      <c r="C2" s="58"/>
      <c r="D2" s="58"/>
      <c r="E2" s="58"/>
      <c r="F2" s="58"/>
      <c r="G2" s="58"/>
      <c r="H2" s="58"/>
    </row>
    <row r="3" spans="1:8">
      <c r="A3" s="58"/>
      <c r="B3" s="58"/>
      <c r="C3" s="58"/>
      <c r="D3" s="58"/>
      <c r="E3" s="58"/>
      <c r="F3" s="59"/>
      <c r="G3" s="58"/>
      <c r="H3" s="58"/>
    </row>
    <row r="4" spans="1:8">
      <c r="A4" s="58"/>
      <c r="B4" s="58"/>
      <c r="C4" s="58"/>
      <c r="D4" s="58"/>
      <c r="E4" s="58"/>
      <c r="F4" s="58"/>
      <c r="G4" s="58"/>
      <c r="H4" s="58"/>
    </row>
    <row r="5" spans="1:8">
      <c r="A5" s="58"/>
      <c r="B5" s="58"/>
      <c r="C5" s="58"/>
      <c r="D5" s="58"/>
      <c r="E5" s="58"/>
      <c r="F5" s="58"/>
      <c r="G5" s="58"/>
      <c r="H5" s="58"/>
    </row>
    <row r="6" spans="1:8">
      <c r="A6" s="58"/>
      <c r="B6" s="60" t="s">
        <v>1</v>
      </c>
      <c r="C6" s="58"/>
      <c r="D6" s="58"/>
      <c r="E6" s="58"/>
      <c r="F6" s="58"/>
      <c r="G6" s="58"/>
      <c r="H6" s="58"/>
    </row>
    <row r="7" spans="1:8">
      <c r="A7" s="58"/>
      <c r="B7" s="61" t="s">
        <v>2</v>
      </c>
      <c r="C7" s="58"/>
      <c r="D7" s="58"/>
      <c r="E7" s="58"/>
      <c r="F7" s="58"/>
      <c r="G7" s="58"/>
      <c r="H7" s="58"/>
    </row>
    <row r="8" spans="1:8" ht="23.25">
      <c r="A8" s="58"/>
      <c r="B8" s="62" t="s">
        <v>3</v>
      </c>
      <c r="C8" s="58"/>
      <c r="D8" s="63"/>
      <c r="E8" s="63"/>
      <c r="F8" s="58"/>
      <c r="G8" s="58"/>
      <c r="H8" s="58"/>
    </row>
    <row r="9" spans="1:8">
      <c r="A9" s="58"/>
      <c r="B9" s="60"/>
      <c r="C9" s="58"/>
      <c r="D9" s="63"/>
      <c r="E9" s="63"/>
      <c r="F9" s="58"/>
      <c r="G9" s="58"/>
      <c r="H9" s="58"/>
    </row>
    <row r="10" spans="1:8">
      <c r="A10" s="58"/>
      <c r="B10" s="60" t="s">
        <v>4</v>
      </c>
      <c r="C10" s="58"/>
      <c r="D10" s="63"/>
      <c r="E10" s="63"/>
      <c r="F10" s="58"/>
      <c r="G10" s="58"/>
      <c r="H10" s="58"/>
    </row>
    <row r="11" spans="1:8" ht="36" customHeight="1">
      <c r="A11" s="58"/>
      <c r="B11" s="62" t="s">
        <v>5</v>
      </c>
      <c r="C11" s="58"/>
      <c r="D11" s="63"/>
      <c r="E11" s="63"/>
      <c r="F11" s="58"/>
      <c r="G11" s="58"/>
      <c r="H11" s="58"/>
    </row>
    <row r="12" spans="1:8" ht="39.75" customHeight="1">
      <c r="A12" s="58"/>
      <c r="B12" s="62" t="s">
        <v>6</v>
      </c>
      <c r="C12" s="58"/>
      <c r="D12" s="63"/>
      <c r="E12" s="63"/>
      <c r="F12" s="58"/>
      <c r="G12" s="58"/>
      <c r="H12" s="58"/>
    </row>
    <row r="13" spans="1:8" ht="28.5" customHeight="1">
      <c r="A13" s="58"/>
      <c r="B13" s="62" t="s">
        <v>7</v>
      </c>
      <c r="C13" s="58"/>
      <c r="E13" s="63"/>
      <c r="F13" s="58"/>
      <c r="G13" s="58"/>
      <c r="H13" s="58"/>
    </row>
    <row r="14" spans="1:8" ht="25.5" customHeight="1">
      <c r="A14" s="58"/>
      <c r="B14" s="62" t="s">
        <v>8</v>
      </c>
      <c r="C14" s="58"/>
      <c r="D14" s="63"/>
      <c r="E14" s="63"/>
      <c r="F14" s="58"/>
      <c r="G14" s="58"/>
      <c r="H14" s="58"/>
    </row>
    <row r="15" spans="1:8">
      <c r="A15" s="58"/>
      <c r="B15" s="60"/>
      <c r="C15" s="58"/>
      <c r="D15" s="63"/>
      <c r="E15" s="63"/>
      <c r="F15" s="58"/>
      <c r="G15" s="58"/>
      <c r="H15" s="58"/>
    </row>
    <row r="16" spans="1:8">
      <c r="A16" s="58"/>
      <c r="B16" s="60" t="s">
        <v>9</v>
      </c>
      <c r="C16" s="58"/>
      <c r="D16" s="63"/>
      <c r="E16" s="63"/>
      <c r="F16" s="58"/>
      <c r="G16" s="58"/>
      <c r="H16" s="58"/>
    </row>
    <row r="17" spans="1:8">
      <c r="A17" s="58"/>
      <c r="B17" s="62" t="s">
        <v>10</v>
      </c>
      <c r="C17" s="58"/>
      <c r="D17" s="63"/>
      <c r="E17" s="63"/>
      <c r="F17" s="58"/>
      <c r="G17" s="58"/>
      <c r="H17" s="58"/>
    </row>
    <row r="18" spans="1:8" ht="18" customHeight="1">
      <c r="A18" s="58"/>
      <c r="B18" s="62" t="s">
        <v>11</v>
      </c>
      <c r="C18" s="58"/>
      <c r="D18" s="63"/>
      <c r="E18" s="63"/>
      <c r="F18" s="58"/>
      <c r="G18" s="58"/>
      <c r="H18" s="58"/>
    </row>
    <row r="19" spans="1:8" ht="50.25" customHeight="1">
      <c r="A19" s="58"/>
      <c r="B19" s="62" t="s">
        <v>12</v>
      </c>
      <c r="E19" s="63"/>
      <c r="F19" s="58"/>
      <c r="G19" s="58"/>
      <c r="H19" s="58"/>
    </row>
    <row r="20" spans="1:8">
      <c r="B20" s="62"/>
      <c r="E20" s="63"/>
      <c r="F20" s="58"/>
      <c r="G20" s="58"/>
      <c r="H20" s="58"/>
    </row>
    <row r="21" spans="1:8">
      <c r="B21" s="60" t="s">
        <v>13</v>
      </c>
      <c r="E21" s="63"/>
      <c r="F21" s="58"/>
      <c r="G21" s="58"/>
      <c r="H21" s="58"/>
    </row>
    <row r="22" spans="1:8" ht="23.25">
      <c r="B22" s="62" t="s">
        <v>14</v>
      </c>
      <c r="E22" s="63"/>
      <c r="F22" s="58"/>
      <c r="G22" s="58"/>
      <c r="H22" s="58"/>
    </row>
    <row r="23" spans="1:8">
      <c r="B23" s="64" t="s">
        <v>15</v>
      </c>
      <c r="E23" s="63"/>
      <c r="F23" s="58"/>
      <c r="G23" s="58"/>
      <c r="H23" s="58"/>
    </row>
    <row r="24" spans="1:8">
      <c r="B24" s="62"/>
      <c r="E24" s="63"/>
      <c r="F24" s="58"/>
      <c r="G24" s="58"/>
      <c r="H24" s="58"/>
    </row>
    <row r="25" spans="1:8">
      <c r="B25" s="60" t="s">
        <v>16</v>
      </c>
      <c r="E25" s="63"/>
      <c r="F25" s="58"/>
      <c r="G25" s="58"/>
      <c r="H25" s="58"/>
    </row>
    <row r="26" spans="1:8" ht="23.25">
      <c r="B26" s="62" t="s">
        <v>17</v>
      </c>
      <c r="E26" s="63"/>
      <c r="F26" s="58"/>
      <c r="G26" s="58"/>
      <c r="H26" s="58"/>
    </row>
    <row r="27" spans="1:8">
      <c r="B27" s="62"/>
      <c r="C27" s="63"/>
      <c r="D27" s="58"/>
      <c r="E27" s="58"/>
      <c r="F27" s="58"/>
    </row>
    <row r="28" spans="1:8">
      <c r="B28" s="60" t="s">
        <v>18</v>
      </c>
      <c r="C28" s="63"/>
      <c r="D28" s="58"/>
      <c r="E28" s="58"/>
      <c r="F28" s="58"/>
    </row>
    <row r="29" spans="1:8" ht="21.75" customHeight="1">
      <c r="B29" s="62" t="s">
        <v>19</v>
      </c>
      <c r="C29" s="58"/>
      <c r="D29" s="58"/>
      <c r="E29" s="58"/>
      <c r="F29" s="58"/>
    </row>
    <row r="30" spans="1:8">
      <c r="B30" s="62"/>
      <c r="C30" s="58"/>
      <c r="D30" s="58"/>
      <c r="E30" s="58"/>
      <c r="F30" s="58"/>
    </row>
    <row r="31" spans="1:8">
      <c r="B31" s="58"/>
      <c r="C31" s="58"/>
      <c r="D31" s="58"/>
      <c r="E31" s="58"/>
      <c r="F31" s="58"/>
    </row>
    <row r="32" spans="1:8">
      <c r="B32" s="58"/>
      <c r="C32" s="58"/>
      <c r="D32" s="58"/>
      <c r="E32" s="58"/>
      <c r="F32" s="58"/>
    </row>
    <row r="33" spans="1:8">
      <c r="B33" s="58"/>
      <c r="E33" s="58"/>
      <c r="F33" s="58"/>
      <c r="G33" s="58"/>
      <c r="H33" s="58"/>
    </row>
    <row r="34" spans="1:8">
      <c r="B34" s="58"/>
      <c r="C34" s="58"/>
      <c r="D34" s="58"/>
      <c r="E34" s="58"/>
      <c r="F34" s="58"/>
      <c r="G34" s="58"/>
      <c r="H34" s="58"/>
    </row>
    <row r="35" spans="1:8">
      <c r="B35" s="58"/>
      <c r="C35" s="58"/>
      <c r="D35" s="58"/>
      <c r="E35" s="58"/>
      <c r="F35" s="58"/>
      <c r="G35" s="58"/>
      <c r="H35" s="58"/>
    </row>
    <row r="36" spans="1:8">
      <c r="A36" s="58"/>
      <c r="B36" s="58"/>
      <c r="C36" s="58"/>
      <c r="D36" s="58"/>
      <c r="E36" s="58"/>
      <c r="F36" s="58"/>
      <c r="G36" s="58"/>
      <c r="H36" s="58"/>
    </row>
    <row r="37" spans="1:8">
      <c r="A37" s="58"/>
      <c r="B37" s="58"/>
      <c r="C37" s="58"/>
      <c r="D37" s="58"/>
      <c r="E37" s="58"/>
      <c r="F37" s="58"/>
      <c r="G37" s="58"/>
      <c r="H37" s="58"/>
    </row>
    <row r="38" spans="1:8">
      <c r="A38" s="58"/>
      <c r="B38" s="58"/>
      <c r="C38" s="58"/>
      <c r="D38" s="58"/>
      <c r="E38" s="58"/>
      <c r="F38" s="58"/>
      <c r="G38" s="58"/>
      <c r="H38" s="58"/>
    </row>
    <row r="39" spans="1:8">
      <c r="A39" s="58"/>
      <c r="B39" s="58"/>
      <c r="C39" s="58"/>
      <c r="D39" s="58"/>
      <c r="E39" s="58"/>
      <c r="F39" s="58"/>
      <c r="G39" s="58"/>
      <c r="H39" s="58"/>
    </row>
    <row r="40" spans="1:8">
      <c r="A40" s="58"/>
      <c r="B40" s="58"/>
      <c r="C40" s="58"/>
      <c r="D40" s="58"/>
      <c r="E40" s="58"/>
      <c r="F40" s="58"/>
      <c r="G40" s="58"/>
      <c r="H40" s="58"/>
    </row>
    <row r="41" spans="1:8">
      <c r="A41" s="58"/>
      <c r="B41" s="58"/>
      <c r="C41" s="58"/>
      <c r="D41" s="58"/>
      <c r="E41" s="58"/>
      <c r="F41" s="58"/>
      <c r="G41" s="58"/>
      <c r="H41" s="58"/>
    </row>
    <row r="42" spans="1:8">
      <c r="A42" s="58"/>
      <c r="B42" s="58"/>
      <c r="C42" s="58"/>
      <c r="D42" s="58"/>
      <c r="E42" s="58"/>
      <c r="F42" s="58"/>
      <c r="G42" s="58"/>
      <c r="H42" s="58"/>
    </row>
    <row r="43" spans="1:8">
      <c r="A43" s="58"/>
      <c r="B43" s="58"/>
      <c r="C43" s="58"/>
      <c r="D43" s="58"/>
      <c r="E43" s="58"/>
      <c r="F43" s="58"/>
      <c r="G43" s="58"/>
      <c r="H43" s="58"/>
    </row>
    <row r="44" spans="1:8">
      <c r="A44" s="58"/>
      <c r="B44" s="58"/>
      <c r="C44" s="58"/>
      <c r="D44" s="58"/>
      <c r="E44" s="58"/>
      <c r="F44" s="58"/>
      <c r="G44" s="58"/>
      <c r="H44" s="58"/>
    </row>
    <row r="45" spans="1:8">
      <c r="A45" s="58"/>
      <c r="B45" s="58"/>
      <c r="C45" s="58"/>
      <c r="D45" s="58"/>
      <c r="E45" s="58"/>
      <c r="F45" s="58"/>
      <c r="G45" s="58"/>
      <c r="H45" s="58"/>
    </row>
    <row r="46" spans="1:8">
      <c r="A46" s="58"/>
      <c r="B46" s="58"/>
      <c r="C46" s="58"/>
      <c r="D46" s="58"/>
      <c r="E46" s="58"/>
      <c r="F46" s="58"/>
      <c r="G46" s="58"/>
      <c r="H46" s="58"/>
    </row>
    <row r="47" spans="1:8">
      <c r="A47" s="58"/>
      <c r="B47" s="58"/>
      <c r="C47" s="58"/>
      <c r="D47" s="58"/>
      <c r="E47" s="58"/>
      <c r="F47" s="58"/>
      <c r="G47" s="58"/>
      <c r="H47" s="58"/>
    </row>
    <row r="48" spans="1:8">
      <c r="A48" s="58"/>
      <c r="B48" s="58"/>
      <c r="C48" s="58"/>
      <c r="D48" s="58"/>
      <c r="E48" s="58"/>
      <c r="F48" s="58"/>
      <c r="G48" s="58"/>
      <c r="H48" s="58"/>
    </row>
    <row r="49" spans="1:8">
      <c r="A49" s="58"/>
      <c r="B49" s="58"/>
      <c r="C49" s="58"/>
      <c r="D49" s="58"/>
      <c r="E49" s="58"/>
      <c r="F49" s="58"/>
      <c r="G49" s="58"/>
      <c r="H49" s="58"/>
    </row>
    <row r="50" spans="1:8">
      <c r="A50" s="58"/>
      <c r="B50" s="58"/>
      <c r="C50" s="58"/>
      <c r="D50" s="58"/>
      <c r="E50" s="58"/>
      <c r="F50" s="58"/>
      <c r="G50" s="58"/>
      <c r="H50" s="58"/>
    </row>
    <row r="51" spans="1:8">
      <c r="A51" s="58"/>
      <c r="B51" s="58"/>
      <c r="C51" s="58"/>
      <c r="D51" s="58"/>
      <c r="E51" s="58"/>
      <c r="F51" s="58"/>
      <c r="G51" s="58"/>
      <c r="H51" s="58"/>
    </row>
    <row r="52" spans="1:8">
      <c r="A52" s="58"/>
      <c r="B52" s="58"/>
      <c r="C52" s="58"/>
      <c r="D52" s="58"/>
      <c r="E52" s="58"/>
      <c r="F52" s="58"/>
      <c r="G52" s="58"/>
      <c r="H52" s="58"/>
    </row>
    <row r="53" spans="1:8">
      <c r="A53" s="58"/>
      <c r="B53" s="58"/>
      <c r="C53" s="58"/>
      <c r="D53" s="58"/>
      <c r="E53" s="58"/>
      <c r="F53" s="58"/>
      <c r="G53" s="58"/>
      <c r="H53" s="58"/>
    </row>
    <row r="54" spans="1:8">
      <c r="A54" s="58"/>
      <c r="B54" s="58"/>
      <c r="C54" s="58"/>
      <c r="D54" s="58"/>
      <c r="E54" s="58"/>
      <c r="F54" s="58"/>
      <c r="G54" s="58"/>
      <c r="H54" s="58"/>
    </row>
    <row r="55" spans="1:8">
      <c r="A55" s="58"/>
      <c r="B55" s="58"/>
      <c r="C55" s="58"/>
      <c r="D55" s="58"/>
      <c r="E55" s="58"/>
      <c r="F55" s="58"/>
      <c r="G55" s="58"/>
      <c r="H55" s="58"/>
    </row>
    <row r="56" spans="1:8">
      <c r="A56" s="58"/>
      <c r="B56" s="58"/>
      <c r="C56" s="58"/>
      <c r="D56" s="58"/>
      <c r="E56" s="58"/>
      <c r="F56" s="58"/>
      <c r="G56" s="58"/>
      <c r="H56" s="58"/>
    </row>
    <row r="57" spans="1:8">
      <c r="A57" s="58"/>
      <c r="B57" s="58"/>
      <c r="C57" s="58"/>
      <c r="D57" s="58"/>
      <c r="E57" s="58"/>
      <c r="F57" s="58"/>
      <c r="G57" s="58"/>
      <c r="H57" s="58"/>
    </row>
    <row r="58" spans="1:8">
      <c r="A58" s="58"/>
      <c r="B58" s="58"/>
      <c r="C58" s="58"/>
      <c r="D58" s="58"/>
      <c r="E58" s="58"/>
      <c r="F58" s="58"/>
      <c r="G58" s="58"/>
      <c r="H58" s="58"/>
    </row>
  </sheetData>
  <sheetProtection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63AF-57D1-4EF3-B254-3B21850ACAE6}">
  <sheetPr>
    <tabColor rgb="FFEAE8AD"/>
    <pageSetUpPr autoPageBreaks="0"/>
  </sheetPr>
  <dimension ref="B1:G21"/>
  <sheetViews>
    <sheetView showGridLines="0" topLeftCell="A2" zoomScaleNormal="100" workbookViewId="0">
      <selection activeCell="B9" sqref="B9:B11"/>
    </sheetView>
  </sheetViews>
  <sheetFormatPr defaultColWidth="8.85546875" defaultRowHeight="15"/>
  <cols>
    <col min="2" max="2" width="44.140625" customWidth="1"/>
    <col min="3" max="3" width="43.42578125" customWidth="1"/>
  </cols>
  <sheetData>
    <row r="1" spans="2:7">
      <c r="D1" s="1"/>
      <c r="E1" s="1"/>
      <c r="F1" s="1"/>
      <c r="G1" s="162"/>
    </row>
    <row r="5" spans="2:7" s="65" customFormat="1">
      <c r="B5" s="65" t="s">
        <v>20</v>
      </c>
    </row>
    <row r="6" spans="2:7" s="65" customFormat="1"/>
    <row r="7" spans="2:7">
      <c r="B7" s="66" t="s">
        <v>21</v>
      </c>
      <c r="C7" s="66" t="s">
        <v>22</v>
      </c>
    </row>
    <row r="8" spans="2:7">
      <c r="B8" s="67" t="s">
        <v>23</v>
      </c>
      <c r="C8" s="281" t="s">
        <v>24</v>
      </c>
    </row>
    <row r="9" spans="2:7">
      <c r="B9" s="633" t="s">
        <v>25</v>
      </c>
      <c r="C9" s="282" t="s">
        <v>26</v>
      </c>
    </row>
    <row r="10" spans="2:7">
      <c r="B10" s="633"/>
      <c r="C10" s="282" t="s">
        <v>27</v>
      </c>
    </row>
    <row r="11" spans="2:7">
      <c r="B11" s="633"/>
      <c r="C11" s="282" t="s">
        <v>28</v>
      </c>
    </row>
    <row r="12" spans="2:7">
      <c r="B12" s="634" t="s">
        <v>29</v>
      </c>
      <c r="C12" s="281" t="s">
        <v>30</v>
      </c>
    </row>
    <row r="13" spans="2:7">
      <c r="B13" s="634"/>
      <c r="C13" s="281" t="s">
        <v>31</v>
      </c>
    </row>
    <row r="14" spans="2:7">
      <c r="B14" s="634"/>
      <c r="C14" s="281" t="s">
        <v>32</v>
      </c>
    </row>
    <row r="15" spans="2:7">
      <c r="B15" s="633" t="s">
        <v>33</v>
      </c>
      <c r="C15" s="282" t="s">
        <v>34</v>
      </c>
    </row>
    <row r="16" spans="2:7">
      <c r="B16" s="633"/>
      <c r="C16" s="282" t="s">
        <v>35</v>
      </c>
    </row>
    <row r="17" spans="2:3">
      <c r="B17" s="634" t="s">
        <v>36</v>
      </c>
      <c r="C17" s="281" t="s">
        <v>37</v>
      </c>
    </row>
    <row r="18" spans="2:3">
      <c r="B18" s="634"/>
      <c r="C18" s="281" t="s">
        <v>38</v>
      </c>
    </row>
    <row r="19" spans="2:3">
      <c r="B19" s="634"/>
      <c r="C19" s="281" t="s">
        <v>39</v>
      </c>
    </row>
    <row r="20" spans="2:3">
      <c r="B20" s="161" t="s">
        <v>40</v>
      </c>
      <c r="C20" s="282" t="s">
        <v>40</v>
      </c>
    </row>
    <row r="21" spans="2:3" ht="15.75" thickBot="1">
      <c r="B21" s="354" t="s">
        <v>41</v>
      </c>
      <c r="C21" s="355" t="s">
        <v>41</v>
      </c>
    </row>
  </sheetData>
  <sheetProtection sheet="1" objects="1" scenarios="1"/>
  <mergeCells count="4">
    <mergeCell ref="B9:B11"/>
    <mergeCell ref="B12:B14"/>
    <mergeCell ref="B15:B16"/>
    <mergeCell ref="B17:B19"/>
  </mergeCells>
  <hyperlinks>
    <hyperlink ref="C8" location="Materiality!A1" display="Materiality" xr:uid="{1A5FE622-AFEE-4F97-8C7F-7DF7D7A9A34C}"/>
    <hyperlink ref="C9" location="'Health and Safety'!A1" display="Health &amp; Safety" xr:uid="{8C0C809B-9352-4B7B-A565-C0E748585095}"/>
    <hyperlink ref="C10" location="'Workforce and diversity'!A1" display="Workforce and Diversity" xr:uid="{51C3EB24-1E0D-43DC-9022-86B6F94FCDA2}"/>
    <hyperlink ref="C11" location="'Workforce development'!A1" display="Workforce Development" xr:uid="{888C168A-DCA7-451A-9D7C-426FE3F00926}"/>
    <hyperlink ref="C12" location="'Energy and Emissions'!A1" display="Energy and Emissions" xr:uid="{687AA6D0-B70D-48EA-8DB8-F080677B8C6A}"/>
    <hyperlink ref="C13" location="Water!A1" display="Water" xr:uid="{527A42B2-4680-4095-A902-D060D8FDC587}"/>
    <hyperlink ref="C14" location="Waste!A1" display="Waste" xr:uid="{AE51DE31-083C-4DC5-A34B-16D8A57498A9}"/>
    <hyperlink ref="C15" location="'Ethics and Compliance'!A1" display="Ethics and Compliance" xr:uid="{91904BC4-2D2D-4675-BCB0-C971C1B21BB0}"/>
    <hyperlink ref="C16" location="'Community and economic'!A1" display="Community and Economic Performance" xr:uid="{1DB0C3EE-D709-48DD-8713-80766C82ECA9}"/>
    <hyperlink ref="C17" location="'References- GRI'!A1" display="GRI Index" xr:uid="{57B060D4-49E1-43E8-BEAE-E35C43827C53}"/>
    <hyperlink ref="C18" location="SASB!A1" display="SASB Index" xr:uid="{23995DCA-C707-4213-89F8-5CB73E996CE7}"/>
    <hyperlink ref="C19" location="TCFD!A1" display="TCFD Index" xr:uid="{552C212A-0F27-478C-8A28-59390DDDFE7F}"/>
    <hyperlink ref="C20" location="'References- GRI'!A1" display="References" xr:uid="{516F09F9-F018-4BAE-9C58-718B3DDDBDD3}"/>
    <hyperlink ref="C21" location="'Assurance- Sims Limited'!A1" display="Assurance" xr:uid="{6DE73094-44B2-4ABE-B018-6749544A34D2}"/>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DA12-2802-4065-8276-FF24E573C695}">
  <sheetPr>
    <pageSetUpPr autoPageBreaks="0"/>
  </sheetPr>
  <dimension ref="A5:L30"/>
  <sheetViews>
    <sheetView showGridLines="0" topLeftCell="B5" zoomScaleNormal="100" workbookViewId="0">
      <selection activeCell="C10" sqref="C10"/>
    </sheetView>
  </sheetViews>
  <sheetFormatPr defaultColWidth="8.85546875" defaultRowHeight="15"/>
  <cols>
    <col min="2" max="2" width="20.85546875" style="68" customWidth="1"/>
    <col min="3" max="3" width="60.42578125" style="68" customWidth="1"/>
    <col min="4" max="4" width="12.42578125" style="68" customWidth="1"/>
    <col min="5" max="5" width="13" style="12" customWidth="1"/>
    <col min="6" max="6" width="13.42578125" style="69" customWidth="1"/>
    <col min="7" max="7" width="46.140625" style="69" customWidth="1"/>
  </cols>
  <sheetData>
    <row r="5" spans="1:12">
      <c r="B5" s="65" t="s">
        <v>42</v>
      </c>
      <c r="C5" s="65"/>
    </row>
    <row r="6" spans="1:12">
      <c r="A6" s="156"/>
    </row>
    <row r="7" spans="1:12" ht="87" customHeight="1">
      <c r="B7" s="635" t="s">
        <v>43</v>
      </c>
      <c r="C7" s="635"/>
      <c r="D7" s="635"/>
      <c r="E7" s="635"/>
      <c r="F7" s="635"/>
      <c r="G7" s="635"/>
      <c r="H7" s="70"/>
      <c r="I7" s="70"/>
      <c r="J7" s="70"/>
      <c r="K7" s="70"/>
      <c r="L7" s="70"/>
    </row>
    <row r="8" spans="1:12">
      <c r="H8" s="35"/>
      <c r="I8" s="35"/>
      <c r="J8" s="35"/>
      <c r="K8" s="71"/>
    </row>
    <row r="9" spans="1:12">
      <c r="B9" s="4" t="s">
        <v>44</v>
      </c>
      <c r="C9" s="4" t="s">
        <v>45</v>
      </c>
      <c r="D9" s="4" t="s">
        <v>46</v>
      </c>
      <c r="E9" s="124" t="s">
        <v>47</v>
      </c>
      <c r="F9" s="4" t="s">
        <v>48</v>
      </c>
      <c r="G9" s="4" t="s">
        <v>49</v>
      </c>
      <c r="H9" s="72"/>
      <c r="I9" s="72"/>
      <c r="J9" s="72"/>
    </row>
    <row r="10" spans="1:12" ht="78.75">
      <c r="B10" s="70" t="s">
        <v>50</v>
      </c>
      <c r="C10" s="387" t="s">
        <v>51</v>
      </c>
      <c r="D10" s="605" t="s">
        <v>52</v>
      </c>
      <c r="E10" s="605" t="s">
        <v>53</v>
      </c>
      <c r="F10" s="606" t="s">
        <v>52</v>
      </c>
      <c r="G10" s="70" t="s">
        <v>54</v>
      </c>
    </row>
    <row r="11" spans="1:12" ht="56.25">
      <c r="B11" s="70" t="s">
        <v>55</v>
      </c>
      <c r="C11" s="387" t="s">
        <v>56</v>
      </c>
      <c r="D11" s="605" t="s">
        <v>52</v>
      </c>
      <c r="E11" s="605" t="s">
        <v>52</v>
      </c>
      <c r="F11" s="606" t="s">
        <v>52</v>
      </c>
      <c r="G11" s="70" t="s">
        <v>57</v>
      </c>
    </row>
    <row r="12" spans="1:12" ht="56.25">
      <c r="B12" s="70" t="s">
        <v>58</v>
      </c>
      <c r="C12" s="387" t="s">
        <v>59</v>
      </c>
      <c r="D12" s="605" t="s">
        <v>53</v>
      </c>
      <c r="E12" s="605" t="s">
        <v>52</v>
      </c>
      <c r="F12" s="606" t="s">
        <v>52</v>
      </c>
      <c r="G12" s="70" t="s">
        <v>60</v>
      </c>
    </row>
    <row r="13" spans="1:12" ht="56.25">
      <c r="B13" s="70" t="s">
        <v>61</v>
      </c>
      <c r="C13" s="387" t="s">
        <v>62</v>
      </c>
      <c r="D13" s="605" t="s">
        <v>53</v>
      </c>
      <c r="E13" s="605" t="s">
        <v>52</v>
      </c>
      <c r="F13" s="607" t="s">
        <v>53</v>
      </c>
      <c r="G13" s="70" t="s">
        <v>63</v>
      </c>
    </row>
    <row r="14" spans="1:12" ht="56.25">
      <c r="B14" s="70" t="s">
        <v>64</v>
      </c>
      <c r="C14" s="387" t="s">
        <v>65</v>
      </c>
      <c r="D14" s="605" t="s">
        <v>53</v>
      </c>
      <c r="E14" s="605" t="s">
        <v>53</v>
      </c>
      <c r="F14" s="607" t="s">
        <v>53</v>
      </c>
      <c r="G14" s="70" t="s">
        <v>66</v>
      </c>
    </row>
    <row r="15" spans="1:12" ht="56.25">
      <c r="B15" s="70" t="s">
        <v>67</v>
      </c>
      <c r="C15" s="387" t="s">
        <v>68</v>
      </c>
      <c r="D15" s="605" t="s">
        <v>53</v>
      </c>
      <c r="E15" s="605" t="s">
        <v>53</v>
      </c>
      <c r="F15" s="607" t="s">
        <v>53</v>
      </c>
      <c r="G15" s="70" t="s">
        <v>69</v>
      </c>
    </row>
    <row r="16" spans="1:12" ht="56.25">
      <c r="B16" s="70" t="s">
        <v>70</v>
      </c>
      <c r="C16" s="387" t="s">
        <v>62</v>
      </c>
      <c r="D16" s="605" t="s">
        <v>53</v>
      </c>
      <c r="E16" s="605" t="s">
        <v>53</v>
      </c>
      <c r="F16" s="607" t="s">
        <v>53</v>
      </c>
      <c r="G16" s="70" t="s">
        <v>71</v>
      </c>
    </row>
    <row r="17" spans="2:5">
      <c r="B17" s="73"/>
      <c r="C17" s="73"/>
      <c r="D17" s="73"/>
      <c r="E17" s="74"/>
    </row>
    <row r="18" spans="2:5">
      <c r="B18" s="73"/>
      <c r="C18" s="73"/>
      <c r="D18" s="73"/>
      <c r="E18" s="74"/>
    </row>
    <row r="19" spans="2:5">
      <c r="B19" s="73"/>
      <c r="C19" s="73"/>
      <c r="D19" s="73"/>
      <c r="E19" s="74"/>
    </row>
    <row r="20" spans="2:5">
      <c r="B20" s="73"/>
      <c r="C20" s="73"/>
      <c r="D20" s="73"/>
      <c r="E20" s="74"/>
    </row>
    <row r="21" spans="2:5">
      <c r="B21" s="73"/>
      <c r="C21" s="73"/>
      <c r="D21" s="73"/>
      <c r="E21" s="74"/>
    </row>
    <row r="22" spans="2:5">
      <c r="B22" s="73"/>
      <c r="C22" s="73"/>
      <c r="D22" s="73"/>
      <c r="E22" s="74"/>
    </row>
    <row r="23" spans="2:5">
      <c r="B23" s="73"/>
      <c r="C23" s="73"/>
      <c r="D23" s="73"/>
      <c r="E23" s="74"/>
    </row>
    <row r="24" spans="2:5">
      <c r="B24" s="73"/>
      <c r="C24" s="73"/>
      <c r="D24" s="73"/>
      <c r="E24" s="74"/>
    </row>
    <row r="25" spans="2:5">
      <c r="B25" s="73"/>
      <c r="C25" s="73"/>
      <c r="D25" s="73"/>
      <c r="E25" s="74"/>
    </row>
    <row r="26" spans="2:5">
      <c r="B26" s="73"/>
      <c r="C26" s="73"/>
      <c r="D26" s="73"/>
      <c r="E26" s="74"/>
    </row>
    <row r="27" spans="2:5">
      <c r="B27" s="75"/>
      <c r="C27" s="75"/>
      <c r="D27" s="75"/>
      <c r="E27" s="74"/>
    </row>
    <row r="28" spans="2:5">
      <c r="B28" s="75"/>
      <c r="C28" s="75"/>
      <c r="D28" s="75"/>
      <c r="E28" s="74"/>
    </row>
    <row r="29" spans="2:5">
      <c r="B29" s="75"/>
      <c r="C29" s="75"/>
      <c r="D29" s="75"/>
      <c r="E29" s="74"/>
    </row>
    <row r="30" spans="2:5">
      <c r="B30" s="75"/>
      <c r="C30" s="75"/>
      <c r="D30" s="75"/>
      <c r="E30" s="76"/>
    </row>
  </sheetData>
  <sheetProtection sheet="1" objects="1" scenarios="1"/>
  <mergeCells count="1">
    <mergeCell ref="B7:G7"/>
  </mergeCell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7AB4-55CB-4DFC-8363-D12E8B726B53}">
  <sheetPr>
    <pageSetUpPr autoPageBreaks="0"/>
  </sheetPr>
  <dimension ref="B1:P60"/>
  <sheetViews>
    <sheetView showGridLines="0" topLeftCell="A27" zoomScaleNormal="100" workbookViewId="0">
      <selection activeCell="D40" sqref="D40"/>
    </sheetView>
  </sheetViews>
  <sheetFormatPr defaultColWidth="8.85546875" defaultRowHeight="15"/>
  <cols>
    <col min="1" max="1" width="8" customWidth="1"/>
    <col min="2" max="2" width="70.42578125" customWidth="1"/>
    <col min="3" max="3" width="11.42578125" customWidth="1"/>
    <col min="4" max="8" width="10" bestFit="1" customWidth="1"/>
    <col min="10" max="10" width="8.42578125" customWidth="1"/>
    <col min="11" max="14" width="8.85546875" customWidth="1"/>
  </cols>
  <sheetData>
    <row r="1" spans="2:16">
      <c r="F1" s="1"/>
      <c r="G1" s="279"/>
      <c r="J1" s="1"/>
      <c r="K1" s="162"/>
    </row>
    <row r="5" spans="2:16">
      <c r="B5" s="3" t="s">
        <v>72</v>
      </c>
      <c r="C5" s="3"/>
    </row>
    <row r="6" spans="2:16" ht="84" customHeight="1">
      <c r="B6" s="636" t="s">
        <v>73</v>
      </c>
      <c r="C6" s="636"/>
      <c r="D6" s="636"/>
      <c r="E6" s="636"/>
      <c r="F6" s="636"/>
      <c r="G6" s="636"/>
      <c r="H6" s="636"/>
      <c r="I6" s="636"/>
      <c r="J6" s="636"/>
      <c r="K6" s="636"/>
      <c r="L6" s="636"/>
      <c r="M6" s="636"/>
      <c r="N6" s="636"/>
    </row>
    <row r="7" spans="2:16">
      <c r="B7" s="16"/>
      <c r="C7" s="16"/>
      <c r="D7" s="16"/>
      <c r="E7" s="16"/>
      <c r="F7" s="16"/>
      <c r="G7" s="16"/>
      <c r="H7" s="16"/>
      <c r="I7" s="16"/>
      <c r="J7" s="16"/>
      <c r="K7" s="16"/>
      <c r="L7" s="16"/>
      <c r="M7" s="16"/>
      <c r="N7" s="16"/>
    </row>
    <row r="8" spans="2:16">
      <c r="B8" s="4" t="s">
        <v>74</v>
      </c>
      <c r="C8" s="5" t="s">
        <v>75</v>
      </c>
      <c r="D8" s="5" t="s">
        <v>76</v>
      </c>
      <c r="E8" s="5" t="s">
        <v>77</v>
      </c>
      <c r="F8" s="5" t="s">
        <v>78</v>
      </c>
      <c r="G8" s="5" t="s">
        <v>79</v>
      </c>
      <c r="H8" s="5" t="s">
        <v>80</v>
      </c>
      <c r="I8" s="5" t="s">
        <v>81</v>
      </c>
      <c r="J8" s="16"/>
      <c r="K8" s="16"/>
      <c r="L8" s="16"/>
      <c r="M8" s="16"/>
      <c r="N8" s="16"/>
      <c r="O8" s="16"/>
    </row>
    <row r="9" spans="2:16">
      <c r="B9" s="6" t="s">
        <v>82</v>
      </c>
      <c r="C9" s="125">
        <v>0</v>
      </c>
      <c r="D9" s="126">
        <v>0</v>
      </c>
      <c r="E9" s="126">
        <v>0</v>
      </c>
      <c r="F9" s="7">
        <v>0</v>
      </c>
      <c r="G9" s="126">
        <v>0</v>
      </c>
      <c r="H9" s="126">
        <v>0</v>
      </c>
      <c r="I9" s="126">
        <v>2</v>
      </c>
      <c r="J9" s="16"/>
      <c r="K9" s="16"/>
      <c r="L9" s="16"/>
      <c r="M9" s="16"/>
      <c r="N9" s="16"/>
      <c r="O9" s="16"/>
    </row>
    <row r="10" spans="2:16">
      <c r="B10" s="6" t="s">
        <v>83</v>
      </c>
      <c r="C10" s="125">
        <v>49</v>
      </c>
      <c r="D10" s="126">
        <v>49</v>
      </c>
      <c r="E10" s="126">
        <v>44</v>
      </c>
      <c r="F10" s="7">
        <v>46</v>
      </c>
      <c r="G10" s="126">
        <v>48</v>
      </c>
      <c r="H10" s="126">
        <v>61</v>
      </c>
      <c r="I10" s="126">
        <v>84</v>
      </c>
      <c r="J10" s="16"/>
      <c r="K10" s="16"/>
      <c r="L10" s="16"/>
      <c r="M10" s="16"/>
      <c r="N10" s="16"/>
      <c r="O10" s="16"/>
    </row>
    <row r="11" spans="2:16">
      <c r="B11" s="6" t="s">
        <v>84</v>
      </c>
      <c r="C11" s="125">
        <v>7</v>
      </c>
      <c r="D11" s="126">
        <v>8</v>
      </c>
      <c r="E11" s="126">
        <v>13</v>
      </c>
      <c r="F11" s="7">
        <v>11</v>
      </c>
      <c r="G11" s="126">
        <v>7</v>
      </c>
      <c r="H11" s="126">
        <v>11</v>
      </c>
      <c r="I11" s="126">
        <v>23</v>
      </c>
      <c r="J11" s="16"/>
      <c r="K11" s="16"/>
      <c r="L11" s="16"/>
      <c r="M11" s="16"/>
      <c r="N11" s="16"/>
      <c r="O11" s="16"/>
    </row>
    <row r="12" spans="2:16">
      <c r="B12" s="6" t="s">
        <v>85</v>
      </c>
      <c r="C12" s="125">
        <v>56</v>
      </c>
      <c r="D12" s="126">
        <v>57</v>
      </c>
      <c r="E12" s="126">
        <v>57</v>
      </c>
      <c r="F12" s="7">
        <v>57</v>
      </c>
      <c r="G12" s="126">
        <v>55</v>
      </c>
      <c r="H12" s="126">
        <v>72</v>
      </c>
      <c r="I12" s="126">
        <v>107</v>
      </c>
      <c r="J12" s="16"/>
      <c r="K12" s="16"/>
      <c r="L12" s="16"/>
      <c r="M12" s="16"/>
      <c r="N12" s="16"/>
      <c r="O12" s="16"/>
    </row>
    <row r="13" spans="2:16">
      <c r="B13" s="6" t="s">
        <v>86</v>
      </c>
      <c r="C13" s="125">
        <v>0</v>
      </c>
      <c r="D13" s="126">
        <v>5</v>
      </c>
      <c r="E13" s="126">
        <v>3</v>
      </c>
      <c r="F13" s="7">
        <v>1</v>
      </c>
      <c r="G13" s="126">
        <v>2</v>
      </c>
      <c r="H13" s="126">
        <v>3</v>
      </c>
      <c r="I13" s="126">
        <v>6</v>
      </c>
      <c r="J13" s="127"/>
      <c r="K13" s="16"/>
      <c r="L13" s="16"/>
      <c r="M13" s="16"/>
      <c r="N13" s="16"/>
      <c r="O13" s="16"/>
    </row>
    <row r="14" spans="2:16" ht="13.5" customHeight="1">
      <c r="B14" s="6" t="s">
        <v>87</v>
      </c>
      <c r="C14" s="125">
        <v>0</v>
      </c>
      <c r="D14" s="126">
        <v>0</v>
      </c>
      <c r="E14" s="126">
        <v>0</v>
      </c>
      <c r="F14" s="7">
        <v>0</v>
      </c>
      <c r="G14" s="126">
        <v>1</v>
      </c>
      <c r="H14" s="126">
        <v>0</v>
      </c>
      <c r="I14" s="126">
        <v>1</v>
      </c>
      <c r="J14" s="127"/>
      <c r="K14" s="16"/>
      <c r="L14" s="16"/>
      <c r="M14" s="16"/>
      <c r="N14" s="16"/>
      <c r="O14" s="16"/>
    </row>
    <row r="15" spans="2:16">
      <c r="B15" s="6" t="s">
        <v>88</v>
      </c>
      <c r="C15" s="125">
        <v>0</v>
      </c>
      <c r="D15" s="126">
        <v>5</v>
      </c>
      <c r="E15" s="126">
        <v>3</v>
      </c>
      <c r="F15" s="7">
        <v>1</v>
      </c>
      <c r="G15" s="126">
        <v>3</v>
      </c>
      <c r="H15" s="126">
        <v>3</v>
      </c>
      <c r="I15" s="126">
        <v>7</v>
      </c>
      <c r="J15" s="127"/>
      <c r="K15" s="16"/>
      <c r="L15" s="16"/>
      <c r="M15" s="16"/>
      <c r="N15" s="16"/>
      <c r="O15" s="16"/>
    </row>
    <row r="16" spans="2:16">
      <c r="B16" s="6" t="s">
        <v>89</v>
      </c>
      <c r="C16" s="125">
        <v>6</v>
      </c>
      <c r="D16" s="126">
        <v>10</v>
      </c>
      <c r="E16" s="126">
        <v>10</v>
      </c>
      <c r="F16" s="7">
        <v>9</v>
      </c>
      <c r="G16" s="126">
        <v>11</v>
      </c>
      <c r="H16" s="126">
        <v>15</v>
      </c>
      <c r="I16" s="126">
        <v>21</v>
      </c>
      <c r="J16" s="16"/>
      <c r="K16" s="128"/>
      <c r="L16" s="129"/>
      <c r="M16" s="130"/>
      <c r="N16" s="130"/>
      <c r="O16" s="8"/>
      <c r="P16" s="8"/>
    </row>
    <row r="17" spans="2:16" ht="15" customHeight="1">
      <c r="B17" s="6" t="s">
        <v>90</v>
      </c>
      <c r="C17" s="125">
        <v>0</v>
      </c>
      <c r="D17" s="126">
        <v>3</v>
      </c>
      <c r="E17" s="126">
        <v>0</v>
      </c>
      <c r="F17" s="7">
        <v>2</v>
      </c>
      <c r="G17" s="126">
        <v>1</v>
      </c>
      <c r="H17" s="126">
        <v>1</v>
      </c>
      <c r="I17" s="126">
        <v>4</v>
      </c>
      <c r="J17" s="16"/>
      <c r="K17" s="128"/>
      <c r="L17" s="129"/>
      <c r="M17" s="130"/>
      <c r="N17" s="130"/>
      <c r="O17" s="8"/>
      <c r="P17" s="8"/>
    </row>
    <row r="18" spans="2:16">
      <c r="B18" s="6" t="s">
        <v>91</v>
      </c>
      <c r="C18" s="125">
        <v>6</v>
      </c>
      <c r="D18" s="126">
        <v>13</v>
      </c>
      <c r="E18" s="126">
        <v>10</v>
      </c>
      <c r="F18" s="7">
        <v>11</v>
      </c>
      <c r="G18" s="126">
        <v>12</v>
      </c>
      <c r="H18" s="126">
        <v>16</v>
      </c>
      <c r="I18" s="126">
        <v>25</v>
      </c>
      <c r="J18" s="16"/>
      <c r="K18" s="128"/>
      <c r="L18" s="129"/>
      <c r="M18" s="130"/>
      <c r="N18" s="130"/>
      <c r="O18" s="8"/>
      <c r="P18" s="8"/>
    </row>
    <row r="19" spans="2:16">
      <c r="B19" s="6" t="s">
        <v>92</v>
      </c>
      <c r="C19" s="131">
        <v>28</v>
      </c>
      <c r="D19" s="126">
        <v>37</v>
      </c>
      <c r="E19" s="126">
        <v>39</v>
      </c>
      <c r="F19" s="7">
        <v>17</v>
      </c>
      <c r="G19" s="126">
        <v>23</v>
      </c>
      <c r="H19" s="126">
        <v>46</v>
      </c>
      <c r="I19" s="126" t="s">
        <v>93</v>
      </c>
      <c r="J19" s="16"/>
      <c r="K19" s="128"/>
      <c r="L19" s="129"/>
      <c r="M19" s="130"/>
      <c r="N19" s="130"/>
      <c r="O19" s="8"/>
      <c r="P19" s="8"/>
    </row>
    <row r="20" spans="2:16">
      <c r="B20" s="6" t="s">
        <v>94</v>
      </c>
      <c r="C20" s="9">
        <v>9506</v>
      </c>
      <c r="D20" s="53">
        <v>10220</v>
      </c>
      <c r="E20" s="53">
        <v>9421</v>
      </c>
      <c r="F20" s="10">
        <v>8652</v>
      </c>
      <c r="G20" s="11">
        <v>8282</v>
      </c>
      <c r="H20" s="11">
        <v>9820</v>
      </c>
      <c r="I20" s="11">
        <v>11025</v>
      </c>
      <c r="J20" s="16"/>
      <c r="K20" s="16"/>
      <c r="L20" s="16"/>
      <c r="M20" s="16"/>
      <c r="N20" s="16"/>
      <c r="O20" s="16"/>
    </row>
    <row r="21" spans="2:16">
      <c r="B21" s="6" t="s">
        <v>95</v>
      </c>
      <c r="C21" s="9">
        <v>1289</v>
      </c>
      <c r="D21" s="53">
        <v>1290</v>
      </c>
      <c r="E21" s="53">
        <v>1170</v>
      </c>
      <c r="F21" s="10">
        <f>F22-F20</f>
        <v>1036</v>
      </c>
      <c r="G21" s="11">
        <f>G22-G20</f>
        <v>714</v>
      </c>
      <c r="H21" s="11">
        <v>1318</v>
      </c>
      <c r="I21" s="11">
        <f>I22-I20</f>
        <v>1480</v>
      </c>
      <c r="J21" s="16"/>
      <c r="K21" s="16"/>
      <c r="L21" s="16"/>
      <c r="M21" s="16"/>
      <c r="N21" s="16"/>
      <c r="O21" s="16"/>
    </row>
    <row r="22" spans="2:16">
      <c r="B22" s="356" t="s">
        <v>96</v>
      </c>
      <c r="C22" s="357">
        <v>10795</v>
      </c>
      <c r="D22" s="358">
        <v>11510</v>
      </c>
      <c r="E22" s="358">
        <v>10591</v>
      </c>
      <c r="F22" s="359">
        <v>9688</v>
      </c>
      <c r="G22" s="360">
        <v>8996</v>
      </c>
      <c r="H22" s="360">
        <v>11138</v>
      </c>
      <c r="I22" s="360">
        <v>12505</v>
      </c>
      <c r="J22" s="16"/>
      <c r="K22" s="16"/>
      <c r="L22" s="16"/>
      <c r="M22" s="16"/>
      <c r="N22" s="16"/>
      <c r="O22" s="16"/>
    </row>
    <row r="23" spans="2:16">
      <c r="B23" s="637" t="s">
        <v>97</v>
      </c>
      <c r="C23" s="637"/>
      <c r="D23" s="637"/>
      <c r="E23" s="637"/>
      <c r="F23" s="637"/>
      <c r="G23" s="637"/>
      <c r="H23" s="637"/>
      <c r="I23" s="16"/>
      <c r="J23" s="16"/>
      <c r="K23" s="16"/>
      <c r="L23" s="16"/>
      <c r="M23" s="16"/>
      <c r="N23" s="16"/>
    </row>
    <row r="24" spans="2:16" ht="24.95" customHeight="1">
      <c r="B24" s="638" t="s">
        <v>98</v>
      </c>
      <c r="C24" s="638"/>
      <c r="D24" s="638"/>
      <c r="E24" s="638"/>
      <c r="F24" s="638"/>
      <c r="G24" s="638"/>
      <c r="H24" s="638"/>
      <c r="I24" s="16"/>
      <c r="J24" s="16"/>
      <c r="K24" s="16"/>
      <c r="L24" s="16"/>
      <c r="M24" s="16"/>
      <c r="N24" s="16"/>
    </row>
    <row r="25" spans="2:16">
      <c r="B25" s="16"/>
      <c r="C25" s="16"/>
      <c r="D25" s="16"/>
      <c r="E25" s="16"/>
      <c r="F25" s="16"/>
      <c r="G25" s="16"/>
      <c r="H25" s="16"/>
      <c r="I25" s="16"/>
      <c r="J25" s="132"/>
      <c r="K25" s="132"/>
      <c r="L25" s="132"/>
      <c r="M25" s="132"/>
      <c r="N25" s="132"/>
      <c r="O25" s="13"/>
    </row>
    <row r="26" spans="2:16" ht="16.5" customHeight="1">
      <c r="B26" s="4" t="s">
        <v>99</v>
      </c>
      <c r="C26" s="5" t="s">
        <v>75</v>
      </c>
      <c r="D26" s="5" t="s">
        <v>76</v>
      </c>
      <c r="E26" s="5" t="s">
        <v>77</v>
      </c>
      <c r="F26" s="5" t="s">
        <v>78</v>
      </c>
      <c r="G26" s="5" t="s">
        <v>79</v>
      </c>
      <c r="H26" s="5" t="s">
        <v>80</v>
      </c>
      <c r="I26" s="5" t="s">
        <v>81</v>
      </c>
      <c r="J26" s="16"/>
      <c r="K26" s="16"/>
      <c r="L26" s="133"/>
      <c r="M26" s="133"/>
      <c r="N26" s="133"/>
      <c r="O26" s="133"/>
      <c r="P26" s="14"/>
    </row>
    <row r="27" spans="2:16" ht="16.5" customHeight="1">
      <c r="B27" s="6" t="s">
        <v>100</v>
      </c>
      <c r="C27" s="125">
        <v>1.03</v>
      </c>
      <c r="D27" s="126">
        <v>0.96</v>
      </c>
      <c r="E27" s="126">
        <v>0.93</v>
      </c>
      <c r="F27" s="7">
        <v>1.06</v>
      </c>
      <c r="G27" s="126">
        <v>1.1599999999999999</v>
      </c>
      <c r="H27" s="126">
        <v>1.24</v>
      </c>
      <c r="I27" s="15">
        <v>1.52</v>
      </c>
      <c r="J27" s="16"/>
      <c r="K27" s="16"/>
      <c r="L27" s="134"/>
      <c r="M27" s="135"/>
      <c r="N27" s="135"/>
      <c r="O27" s="136"/>
      <c r="P27" s="8"/>
    </row>
    <row r="28" spans="2:16" ht="15" customHeight="1">
      <c r="B28" s="6" t="s">
        <v>101</v>
      </c>
      <c r="C28" s="125">
        <v>1.04</v>
      </c>
      <c r="D28" s="126">
        <v>0.99</v>
      </c>
      <c r="E28" s="126">
        <v>1.08</v>
      </c>
      <c r="F28" s="7">
        <v>1.18</v>
      </c>
      <c r="G28" s="126">
        <v>1.22</v>
      </c>
      <c r="H28" s="126">
        <v>1.29</v>
      </c>
      <c r="I28" s="15">
        <v>1.71</v>
      </c>
      <c r="J28" s="16"/>
      <c r="K28" s="128"/>
      <c r="L28" s="129"/>
      <c r="M28" s="130"/>
      <c r="N28" s="130"/>
      <c r="O28" s="8"/>
      <c r="P28" s="8"/>
    </row>
    <row r="29" spans="2:16">
      <c r="B29" s="6" t="s">
        <v>102</v>
      </c>
      <c r="C29" s="125">
        <v>0</v>
      </c>
      <c r="D29" s="126">
        <v>0.1</v>
      </c>
      <c r="E29" s="15">
        <v>0.06</v>
      </c>
      <c r="F29" s="17">
        <v>0.02</v>
      </c>
      <c r="G29" s="15">
        <v>7.0000000000000007E-2</v>
      </c>
      <c r="H29" s="15">
        <v>0.05</v>
      </c>
      <c r="I29" s="126">
        <v>0.11</v>
      </c>
      <c r="J29" s="16"/>
      <c r="K29" s="128"/>
      <c r="L29" s="129"/>
      <c r="M29" s="130"/>
      <c r="N29" s="130"/>
      <c r="O29" s="8"/>
      <c r="P29" s="8"/>
    </row>
    <row r="30" spans="2:16">
      <c r="B30" s="6" t="s">
        <v>103</v>
      </c>
      <c r="C30" s="125">
        <v>0</v>
      </c>
      <c r="D30" s="126">
        <v>0.09</v>
      </c>
      <c r="E30" s="15">
        <v>0.06</v>
      </c>
      <c r="F30" s="17">
        <v>0.02</v>
      </c>
      <c r="G30" s="15">
        <v>7.0000000000000007E-2</v>
      </c>
      <c r="H30" s="15">
        <v>0.05</v>
      </c>
      <c r="I30" s="126">
        <v>0.11</v>
      </c>
      <c r="J30" s="16"/>
      <c r="K30" s="128"/>
      <c r="L30" s="129"/>
      <c r="M30" s="129"/>
      <c r="N30" s="129"/>
      <c r="O30" s="8"/>
      <c r="P30" s="18"/>
    </row>
    <row r="31" spans="2:16">
      <c r="B31" s="6" t="s">
        <v>104</v>
      </c>
      <c r="C31" s="125">
        <v>0.13</v>
      </c>
      <c r="D31" s="126">
        <v>0.2</v>
      </c>
      <c r="E31" s="126">
        <v>0.21</v>
      </c>
      <c r="F31" s="7">
        <v>0.21</v>
      </c>
      <c r="G31" s="126">
        <v>0.27</v>
      </c>
      <c r="H31" s="126">
        <v>0.31</v>
      </c>
      <c r="I31" s="126">
        <v>0.38</v>
      </c>
      <c r="J31" s="16"/>
      <c r="K31" s="137"/>
      <c r="L31" s="138"/>
      <c r="M31" s="138"/>
      <c r="N31" s="138"/>
      <c r="O31" s="18"/>
      <c r="P31" s="18"/>
    </row>
    <row r="32" spans="2:16">
      <c r="B32" s="6" t="s">
        <v>105</v>
      </c>
      <c r="C32" s="125">
        <v>0.11</v>
      </c>
      <c r="D32" s="126">
        <v>0.23</v>
      </c>
      <c r="E32" s="126">
        <v>0.19</v>
      </c>
      <c r="F32" s="7">
        <v>0.23</v>
      </c>
      <c r="G32" s="126">
        <v>0.27</v>
      </c>
      <c r="H32" s="126">
        <v>0.28999999999999998</v>
      </c>
      <c r="I32" s="15">
        <v>0.4</v>
      </c>
      <c r="J32" s="16"/>
      <c r="K32" s="19"/>
      <c r="L32" s="34"/>
      <c r="M32" s="34"/>
      <c r="N32" s="34"/>
      <c r="O32" s="34"/>
      <c r="P32" s="20"/>
    </row>
    <row r="33" spans="2:16">
      <c r="B33" s="356" t="s">
        <v>106</v>
      </c>
      <c r="C33" s="361">
        <v>0.52</v>
      </c>
      <c r="D33" s="362">
        <v>0.64</v>
      </c>
      <c r="E33" s="362">
        <v>0.74</v>
      </c>
      <c r="F33" s="363">
        <v>0.35</v>
      </c>
      <c r="G33" s="362">
        <v>0.51</v>
      </c>
      <c r="H33" s="362">
        <v>0.83</v>
      </c>
      <c r="I33" s="362" t="s">
        <v>93</v>
      </c>
      <c r="J33" s="16"/>
      <c r="K33" s="19"/>
      <c r="L33" s="34"/>
      <c r="M33" s="34"/>
      <c r="N33" s="34"/>
      <c r="O33" s="34"/>
      <c r="P33" s="20"/>
    </row>
    <row r="34" spans="2:16">
      <c r="B34" s="16"/>
      <c r="C34" s="16"/>
      <c r="D34" s="16"/>
      <c r="E34" s="16"/>
      <c r="F34" s="16"/>
      <c r="G34" s="16"/>
      <c r="H34" s="16"/>
      <c r="I34" s="16"/>
      <c r="J34" s="21"/>
      <c r="K34" s="19"/>
      <c r="L34" s="19"/>
      <c r="M34" s="19"/>
      <c r="N34" s="19"/>
      <c r="O34" s="22"/>
    </row>
    <row r="35" spans="2:16">
      <c r="B35" s="4" t="s">
        <v>107</v>
      </c>
      <c r="C35" s="5" t="s">
        <v>75</v>
      </c>
      <c r="D35" s="5" t="s">
        <v>76</v>
      </c>
      <c r="E35" s="5" t="s">
        <v>77</v>
      </c>
      <c r="F35" s="5" t="s">
        <v>78</v>
      </c>
      <c r="G35" s="5" t="s">
        <v>79</v>
      </c>
      <c r="H35" s="5" t="s">
        <v>80</v>
      </c>
      <c r="I35" s="5" t="s">
        <v>81</v>
      </c>
      <c r="J35" s="16"/>
      <c r="K35" s="16"/>
      <c r="L35" s="16"/>
      <c r="M35" s="16"/>
      <c r="N35" s="16"/>
      <c r="O35" s="16"/>
    </row>
    <row r="36" spans="2:16">
      <c r="B36" s="6" t="s">
        <v>100</v>
      </c>
      <c r="C36" s="125">
        <v>5.15</v>
      </c>
      <c r="D36" s="126">
        <v>4.79</v>
      </c>
      <c r="E36" s="15">
        <v>4.67</v>
      </c>
      <c r="F36" s="17">
        <v>5.32</v>
      </c>
      <c r="G36" s="15">
        <v>5.8</v>
      </c>
      <c r="H36" s="15">
        <v>6.21</v>
      </c>
      <c r="I36" s="15">
        <v>7.62</v>
      </c>
      <c r="J36" s="16"/>
      <c r="K36" s="16"/>
      <c r="L36" s="16"/>
      <c r="M36" s="16"/>
      <c r="N36" s="16"/>
      <c r="O36" s="16"/>
    </row>
    <row r="37" spans="2:16">
      <c r="B37" s="6" t="s">
        <v>101</v>
      </c>
      <c r="C37" s="125">
        <v>5.2</v>
      </c>
      <c r="D37" s="126">
        <v>4.95</v>
      </c>
      <c r="E37" s="15">
        <v>5.38</v>
      </c>
      <c r="F37" s="17">
        <v>5.88</v>
      </c>
      <c r="G37" s="15">
        <v>6.11</v>
      </c>
      <c r="H37" s="15">
        <v>6.46</v>
      </c>
      <c r="I37" s="15">
        <v>8.56</v>
      </c>
      <c r="J37" s="16"/>
      <c r="K37" s="16"/>
      <c r="L37" s="16"/>
      <c r="M37" s="16"/>
      <c r="N37" s="16"/>
      <c r="O37" s="16"/>
    </row>
    <row r="38" spans="2:16">
      <c r="B38" s="6" t="s">
        <v>102</v>
      </c>
      <c r="C38" s="125">
        <v>0</v>
      </c>
      <c r="D38" s="126">
        <v>0.49</v>
      </c>
      <c r="E38" s="126">
        <v>0.32</v>
      </c>
      <c r="F38" s="7">
        <v>0.12</v>
      </c>
      <c r="G38" s="126">
        <v>0.24</v>
      </c>
      <c r="H38" s="126">
        <v>0.31</v>
      </c>
      <c r="I38" s="126">
        <v>0.54</v>
      </c>
      <c r="J38" s="16"/>
      <c r="K38" s="16"/>
      <c r="L38" s="16"/>
      <c r="M38" s="16"/>
      <c r="N38" s="16"/>
      <c r="O38" s="16"/>
    </row>
    <row r="39" spans="2:16">
      <c r="B39" s="6" t="s">
        <v>103</v>
      </c>
      <c r="C39" s="125">
        <v>0</v>
      </c>
      <c r="D39" s="126">
        <v>0.43</v>
      </c>
      <c r="E39" s="126">
        <v>0.28000000000000003</v>
      </c>
      <c r="F39" s="17">
        <v>0.1</v>
      </c>
      <c r="G39" s="126">
        <v>0.33</v>
      </c>
      <c r="H39" s="126">
        <v>0.27</v>
      </c>
      <c r="I39" s="126">
        <v>0.56000000000000005</v>
      </c>
      <c r="J39" s="16"/>
      <c r="K39" s="34"/>
      <c r="L39" s="139"/>
      <c r="M39" s="139"/>
      <c r="N39" s="139"/>
      <c r="O39" s="139"/>
      <c r="P39" s="23"/>
    </row>
    <row r="40" spans="2:16">
      <c r="B40" s="6" t="s">
        <v>108</v>
      </c>
      <c r="C40" s="125">
        <v>0.65</v>
      </c>
      <c r="D40" s="126">
        <v>0.98</v>
      </c>
      <c r="E40" s="126">
        <v>1.06</v>
      </c>
      <c r="F40" s="7">
        <v>1.04</v>
      </c>
      <c r="G40" s="126">
        <v>1.33</v>
      </c>
      <c r="H40" s="126">
        <v>1.53</v>
      </c>
      <c r="I40" s="15">
        <v>1.9</v>
      </c>
      <c r="J40" s="16"/>
      <c r="K40" s="34"/>
      <c r="L40" s="139"/>
      <c r="M40" s="139"/>
      <c r="N40" s="139"/>
      <c r="O40" s="139"/>
      <c r="P40" s="23"/>
    </row>
    <row r="41" spans="2:16">
      <c r="B41" s="6" t="s">
        <v>105</v>
      </c>
      <c r="C41" s="125">
        <v>0.55000000000000004</v>
      </c>
      <c r="D41" s="126">
        <v>1.1299999999999999</v>
      </c>
      <c r="E41" s="126">
        <v>0.94</v>
      </c>
      <c r="F41" s="7">
        <v>1.1399999999999999</v>
      </c>
      <c r="G41" s="126">
        <v>1.33</v>
      </c>
      <c r="H41" s="126">
        <v>1.44</v>
      </c>
      <c r="I41" s="15">
        <v>2</v>
      </c>
      <c r="J41" s="16"/>
      <c r="K41" s="40"/>
      <c r="L41" s="140"/>
      <c r="M41" s="141"/>
      <c r="N41" s="141"/>
      <c r="O41" s="141"/>
      <c r="P41" s="24"/>
    </row>
    <row r="42" spans="2:16" ht="15.75" thickBot="1">
      <c r="B42" s="356" t="s">
        <v>106</v>
      </c>
      <c r="C42" s="361">
        <v>2.6</v>
      </c>
      <c r="D42" s="362">
        <v>3.21</v>
      </c>
      <c r="E42" s="362">
        <v>3.68</v>
      </c>
      <c r="F42" s="363">
        <f t="shared" ref="F42" si="0">F33*5</f>
        <v>1.75</v>
      </c>
      <c r="G42" s="362">
        <v>2.56</v>
      </c>
      <c r="H42" s="362">
        <v>4.13</v>
      </c>
      <c r="I42" s="362" t="s">
        <v>93</v>
      </c>
      <c r="J42" s="16"/>
      <c r="K42" s="40"/>
      <c r="L42" s="140"/>
      <c r="M42" s="141"/>
      <c r="N42" s="141"/>
      <c r="O42" s="141"/>
      <c r="P42" s="24"/>
    </row>
    <row r="43" spans="2:16">
      <c r="B43" s="16"/>
      <c r="C43" s="16"/>
      <c r="D43" s="16"/>
      <c r="E43" s="16"/>
      <c r="F43" s="16"/>
      <c r="G43" s="16"/>
      <c r="H43" s="16"/>
      <c r="I43" s="16"/>
      <c r="J43" s="16"/>
      <c r="K43" s="16"/>
      <c r="L43" s="16"/>
      <c r="M43" s="16"/>
      <c r="N43" s="16"/>
    </row>
    <row r="44" spans="2:16">
      <c r="B44" s="4" t="s">
        <v>109</v>
      </c>
      <c r="C44" s="5" t="s">
        <v>75</v>
      </c>
      <c r="D44" s="5" t="s">
        <v>76</v>
      </c>
      <c r="E44" s="5" t="s">
        <v>77</v>
      </c>
      <c r="F44" s="5" t="s">
        <v>78</v>
      </c>
      <c r="G44" s="5" t="s">
        <v>79</v>
      </c>
      <c r="H44" s="5" t="s">
        <v>80</v>
      </c>
      <c r="I44" s="16"/>
      <c r="J44" s="16"/>
      <c r="K44" s="16"/>
      <c r="L44" s="16"/>
      <c r="M44" s="16"/>
      <c r="N44" s="16"/>
      <c r="O44" s="16"/>
    </row>
    <row r="45" spans="2:16">
      <c r="B45" s="6" t="s">
        <v>110</v>
      </c>
      <c r="C45" s="311" t="s">
        <v>111</v>
      </c>
      <c r="D45" s="283" t="s">
        <v>111</v>
      </c>
      <c r="E45" s="126">
        <v>73</v>
      </c>
      <c r="F45" s="126" t="s">
        <v>111</v>
      </c>
      <c r="G45" s="126" t="s">
        <v>111</v>
      </c>
      <c r="H45" s="126">
        <v>71</v>
      </c>
      <c r="I45" s="16"/>
      <c r="J45" s="16"/>
      <c r="K45" s="16"/>
      <c r="L45" s="16"/>
      <c r="M45" s="16"/>
      <c r="N45" s="16"/>
      <c r="O45" s="16"/>
    </row>
    <row r="46" spans="2:16">
      <c r="B46" s="6" t="s">
        <v>112</v>
      </c>
      <c r="C46" s="312">
        <v>53000</v>
      </c>
      <c r="D46" s="53">
        <v>50000</v>
      </c>
      <c r="E46" s="163">
        <v>49000</v>
      </c>
      <c r="F46" s="142">
        <v>34000</v>
      </c>
      <c r="G46" s="142">
        <v>17500</v>
      </c>
      <c r="H46" s="126" t="s">
        <v>93</v>
      </c>
      <c r="I46" s="16"/>
      <c r="J46" s="16"/>
      <c r="K46" s="16"/>
      <c r="L46" s="16"/>
      <c r="M46" s="16"/>
      <c r="N46" s="16"/>
      <c r="O46" s="16"/>
    </row>
    <row r="47" spans="2:16">
      <c r="B47" s="6" t="s">
        <v>113</v>
      </c>
      <c r="C47" s="312">
        <v>2870</v>
      </c>
      <c r="D47" s="53">
        <v>8250</v>
      </c>
      <c r="E47" s="142">
        <v>8975</v>
      </c>
      <c r="F47" s="142">
        <v>7750</v>
      </c>
      <c r="G47" s="142">
        <v>8900</v>
      </c>
      <c r="H47" s="126" t="s">
        <v>93</v>
      </c>
      <c r="I47" s="16"/>
      <c r="J47" s="16"/>
      <c r="K47" s="16"/>
      <c r="L47" s="16"/>
      <c r="M47" s="16"/>
      <c r="N47" s="16"/>
      <c r="O47" s="16"/>
    </row>
    <row r="48" spans="2:16">
      <c r="B48" s="356" t="s">
        <v>114</v>
      </c>
      <c r="C48" s="364">
        <v>10085</v>
      </c>
      <c r="D48" s="358">
        <v>17225</v>
      </c>
      <c r="E48" s="365">
        <v>15375</v>
      </c>
      <c r="F48" s="365">
        <v>16000</v>
      </c>
      <c r="G48" s="365">
        <v>15000</v>
      </c>
      <c r="H48" s="362" t="s">
        <v>93</v>
      </c>
      <c r="I48" s="16"/>
      <c r="J48" s="16"/>
      <c r="K48" s="16"/>
      <c r="L48" s="16"/>
      <c r="M48" s="16"/>
      <c r="N48" s="16"/>
      <c r="O48" s="16"/>
    </row>
    <row r="49" spans="2:15">
      <c r="B49" s="25" t="s">
        <v>115</v>
      </c>
      <c r="C49" s="25"/>
      <c r="D49" s="25"/>
      <c r="E49" s="25"/>
      <c r="F49" s="25"/>
      <c r="G49" s="16"/>
      <c r="H49" s="16"/>
      <c r="I49" s="16"/>
      <c r="J49" s="16"/>
      <c r="K49" s="16"/>
      <c r="L49" s="16"/>
      <c r="M49" s="16"/>
      <c r="N49" s="16"/>
    </row>
    <row r="50" spans="2:15">
      <c r="B50" s="16"/>
      <c r="C50" s="16"/>
      <c r="D50" s="16"/>
      <c r="E50" s="16"/>
      <c r="F50" s="16"/>
      <c r="G50" s="16"/>
      <c r="H50" s="16"/>
      <c r="I50" s="16"/>
      <c r="J50" s="16"/>
      <c r="K50" s="16"/>
      <c r="L50" s="16"/>
      <c r="M50" s="16"/>
      <c r="N50" s="16"/>
    </row>
    <row r="51" spans="2:15">
      <c r="B51" s="4" t="s">
        <v>116</v>
      </c>
      <c r="C51" s="5" t="s">
        <v>75</v>
      </c>
      <c r="D51" s="5" t="s">
        <v>76</v>
      </c>
      <c r="E51" s="5" t="s">
        <v>77</v>
      </c>
      <c r="F51" s="5" t="s">
        <v>78</v>
      </c>
      <c r="G51" s="5" t="s">
        <v>79</v>
      </c>
      <c r="H51" s="5" t="s">
        <v>80</v>
      </c>
      <c r="I51" s="16"/>
      <c r="J51" s="16"/>
      <c r="K51" s="16"/>
      <c r="L51" s="16"/>
      <c r="M51" s="16"/>
      <c r="N51" s="16"/>
      <c r="O51" s="16"/>
    </row>
    <row r="52" spans="2:15">
      <c r="B52" s="6" t="s">
        <v>117</v>
      </c>
      <c r="C52" s="310">
        <v>0.3</v>
      </c>
      <c r="D52" s="27">
        <v>0.28999999999999998</v>
      </c>
      <c r="E52" s="27">
        <v>0.28999999999999998</v>
      </c>
      <c r="F52" s="26">
        <v>0.2</v>
      </c>
      <c r="G52" s="27">
        <v>0.28999999999999998</v>
      </c>
      <c r="H52" s="27">
        <v>0.24</v>
      </c>
      <c r="I52" s="16"/>
      <c r="J52" s="16"/>
      <c r="K52" s="16"/>
      <c r="L52" s="16"/>
      <c r="M52" s="16"/>
      <c r="N52" s="16"/>
      <c r="O52" s="16"/>
    </row>
    <row r="53" spans="2:15">
      <c r="B53" s="6" t="s">
        <v>118</v>
      </c>
      <c r="C53" s="310">
        <v>0.14000000000000001</v>
      </c>
      <c r="D53" s="27">
        <v>0.16</v>
      </c>
      <c r="E53" s="27">
        <v>0.11</v>
      </c>
      <c r="F53" s="26">
        <v>0.15</v>
      </c>
      <c r="G53" s="27">
        <v>0.12</v>
      </c>
      <c r="H53" s="27">
        <v>0.18</v>
      </c>
      <c r="I53" s="16"/>
      <c r="J53" s="16"/>
      <c r="K53" s="16"/>
      <c r="L53" s="16"/>
      <c r="M53" s="16"/>
      <c r="N53" s="16"/>
      <c r="O53" s="16"/>
    </row>
    <row r="54" spans="2:15">
      <c r="B54" s="6" t="s">
        <v>119</v>
      </c>
      <c r="C54" s="310">
        <v>0.14000000000000001</v>
      </c>
      <c r="D54" s="27">
        <v>0.12</v>
      </c>
      <c r="E54" s="27">
        <v>0.13</v>
      </c>
      <c r="F54" s="26">
        <v>0.15</v>
      </c>
      <c r="G54" s="27">
        <v>0.14000000000000001</v>
      </c>
      <c r="H54" s="27">
        <v>0.17</v>
      </c>
      <c r="I54" s="16"/>
      <c r="J54" s="16"/>
      <c r="K54" s="16"/>
      <c r="L54" s="16"/>
      <c r="M54" s="16"/>
      <c r="N54" s="16"/>
      <c r="O54" s="16"/>
    </row>
    <row r="55" spans="2:15">
      <c r="B55" s="6" t="s">
        <v>120</v>
      </c>
      <c r="C55" s="310">
        <v>0.15</v>
      </c>
      <c r="D55" s="27">
        <v>0.14000000000000001</v>
      </c>
      <c r="E55" s="27">
        <v>0.18</v>
      </c>
      <c r="F55" s="26">
        <v>0.17</v>
      </c>
      <c r="G55" s="27">
        <v>0.17</v>
      </c>
      <c r="H55" s="27">
        <v>0.14000000000000001</v>
      </c>
      <c r="I55" s="16"/>
      <c r="J55" s="16"/>
      <c r="K55" s="16"/>
      <c r="L55" s="16"/>
      <c r="M55" s="16"/>
      <c r="N55" s="16"/>
      <c r="O55" s="16"/>
    </row>
    <row r="56" spans="2:15">
      <c r="B56" s="6" t="s">
        <v>121</v>
      </c>
      <c r="C56" s="310">
        <v>7.0000000000000007E-2</v>
      </c>
      <c r="D56" s="27">
        <v>0.06</v>
      </c>
      <c r="E56" s="27">
        <v>0.08</v>
      </c>
      <c r="F56" s="26">
        <v>0.1</v>
      </c>
      <c r="G56" s="27">
        <v>0.09</v>
      </c>
      <c r="H56" s="27">
        <v>7.0000000000000007E-2</v>
      </c>
      <c r="I56" s="16"/>
      <c r="J56" s="16"/>
      <c r="K56" s="16"/>
      <c r="L56" s="16"/>
      <c r="M56" s="16"/>
      <c r="N56" s="16"/>
      <c r="O56" s="16"/>
    </row>
    <row r="57" spans="2:15">
      <c r="B57" s="6" t="s">
        <v>122</v>
      </c>
      <c r="C57" s="310">
        <v>0.03</v>
      </c>
      <c r="D57" s="27">
        <v>0.05</v>
      </c>
      <c r="E57" s="27">
        <v>0.06</v>
      </c>
      <c r="F57" s="26">
        <v>0.06</v>
      </c>
      <c r="G57" s="27">
        <v>0.05</v>
      </c>
      <c r="H57" s="27">
        <v>0.04</v>
      </c>
      <c r="I57" s="16"/>
      <c r="J57" s="16"/>
      <c r="K57" s="16"/>
      <c r="L57" s="16"/>
      <c r="M57" s="16"/>
      <c r="N57" s="16"/>
      <c r="O57" s="16"/>
    </row>
    <row r="58" spans="2:15">
      <c r="B58" s="6" t="s">
        <v>123</v>
      </c>
      <c r="C58" s="310">
        <v>0.02</v>
      </c>
      <c r="D58" s="27">
        <v>0.03</v>
      </c>
      <c r="E58" s="27">
        <v>0.03</v>
      </c>
      <c r="F58" s="26">
        <v>0.02</v>
      </c>
      <c r="G58" s="27">
        <v>0</v>
      </c>
      <c r="H58" s="27">
        <v>0.03</v>
      </c>
      <c r="I58" s="16"/>
      <c r="J58" s="16"/>
      <c r="K58" s="16"/>
      <c r="L58" s="16"/>
      <c r="M58" s="16"/>
      <c r="N58" s="16"/>
      <c r="O58" s="16"/>
    </row>
    <row r="59" spans="2:15">
      <c r="B59" s="356" t="s">
        <v>124</v>
      </c>
      <c r="C59" s="366">
        <v>0.15</v>
      </c>
      <c r="D59" s="367">
        <f>1-SUM(D52:D58)</f>
        <v>0.14999999999999991</v>
      </c>
      <c r="E59" s="368">
        <v>0.12</v>
      </c>
      <c r="F59" s="369">
        <v>0.15</v>
      </c>
      <c r="G59" s="368">
        <v>0.13</v>
      </c>
      <c r="H59" s="368">
        <v>0.13</v>
      </c>
      <c r="I59" s="16"/>
      <c r="J59" s="16"/>
      <c r="K59" s="16"/>
      <c r="L59" s="16"/>
      <c r="M59" s="16"/>
      <c r="N59" s="16"/>
      <c r="O59" s="16"/>
    </row>
    <row r="60" spans="2:15">
      <c r="B60" s="16" t="s">
        <v>125</v>
      </c>
      <c r="C60" s="16"/>
      <c r="D60" s="16"/>
      <c r="E60" s="16"/>
      <c r="F60" s="16"/>
      <c r="G60" s="16"/>
      <c r="H60" s="16"/>
      <c r="I60" s="16"/>
      <c r="J60" s="16"/>
      <c r="K60" s="16"/>
      <c r="L60" s="16"/>
      <c r="M60" s="16"/>
      <c r="N60" s="16"/>
    </row>
  </sheetData>
  <sheetProtection sheet="1" objects="1" scenarios="1"/>
  <mergeCells count="3">
    <mergeCell ref="B6:N6"/>
    <mergeCell ref="B23:H23"/>
    <mergeCell ref="B24:H24"/>
  </mergeCells>
  <pageMargins left="0.25" right="0.25"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73D0-2182-49B5-8EF3-C5FE5B79F2B6}">
  <sheetPr>
    <pageSetUpPr autoPageBreaks="0"/>
  </sheetPr>
  <dimension ref="A1:Q34"/>
  <sheetViews>
    <sheetView showGridLines="0" zoomScaleNormal="100" workbookViewId="0">
      <selection activeCell="J9" sqref="J9"/>
    </sheetView>
  </sheetViews>
  <sheetFormatPr defaultColWidth="8.85546875" defaultRowHeight="15"/>
  <cols>
    <col min="3" max="4" width="10.42578125" customWidth="1"/>
    <col min="5" max="6" width="11.42578125" customWidth="1"/>
  </cols>
  <sheetData>
    <row r="1" spans="1:17">
      <c r="L1" s="1"/>
      <c r="M1" s="279"/>
      <c r="N1" s="16"/>
    </row>
    <row r="5" spans="1:17">
      <c r="B5" s="3" t="s">
        <v>126</v>
      </c>
    </row>
    <row r="6" spans="1:17" ht="42.75" customHeight="1">
      <c r="A6" s="16"/>
      <c r="B6" s="635" t="s">
        <v>127</v>
      </c>
      <c r="C6" s="635"/>
      <c r="D6" s="635"/>
      <c r="E6" s="635"/>
      <c r="F6" s="635"/>
      <c r="G6" s="635"/>
      <c r="H6" s="635"/>
      <c r="I6" s="635"/>
      <c r="J6" s="635"/>
      <c r="K6" s="635"/>
      <c r="L6" s="635"/>
      <c r="M6" s="635"/>
      <c r="N6" s="635"/>
      <c r="O6" s="635"/>
      <c r="P6" s="635"/>
    </row>
    <row r="7" spans="1:17">
      <c r="A7" s="16"/>
      <c r="B7" s="143" t="s">
        <v>128</v>
      </c>
      <c r="C7" s="144"/>
      <c r="D7" s="144"/>
      <c r="E7" s="145"/>
      <c r="F7" s="145"/>
      <c r="G7" s="145"/>
      <c r="H7" s="145"/>
      <c r="I7" s="145"/>
      <c r="J7" s="16"/>
      <c r="K7" s="16"/>
      <c r="L7" s="16"/>
      <c r="M7" s="16"/>
      <c r="N7" s="16"/>
      <c r="O7" s="16"/>
      <c r="P7" s="16"/>
    </row>
    <row r="8" spans="1:17">
      <c r="A8" s="16"/>
      <c r="B8" s="644" t="s">
        <v>129</v>
      </c>
      <c r="C8" s="644"/>
      <c r="D8" s="5" t="s">
        <v>75</v>
      </c>
      <c r="E8" s="5" t="s">
        <v>76</v>
      </c>
      <c r="F8" s="146" t="s">
        <v>77</v>
      </c>
      <c r="G8" s="146" t="s">
        <v>78</v>
      </c>
      <c r="H8" s="146" t="s">
        <v>130</v>
      </c>
      <c r="I8" s="16"/>
      <c r="J8" s="147" t="s">
        <v>81</v>
      </c>
      <c r="K8" s="16"/>
      <c r="L8" s="16"/>
      <c r="M8" s="16"/>
      <c r="N8" s="16"/>
      <c r="O8" s="16"/>
      <c r="P8" s="16"/>
      <c r="Q8" s="16"/>
    </row>
    <row r="9" spans="1:17">
      <c r="A9" s="16"/>
      <c r="B9" s="640" t="s">
        <v>131</v>
      </c>
      <c r="C9" s="640"/>
      <c r="D9" s="339">
        <v>0.53</v>
      </c>
      <c r="E9" s="112" t="s">
        <v>132</v>
      </c>
      <c r="F9" s="112" t="s">
        <v>132</v>
      </c>
      <c r="G9" s="112" t="s">
        <v>132</v>
      </c>
      <c r="H9" s="112">
        <v>0.51</v>
      </c>
      <c r="I9" s="16"/>
      <c r="J9" s="113"/>
      <c r="K9" s="16"/>
      <c r="L9" s="16"/>
      <c r="M9" s="16"/>
      <c r="N9" s="16"/>
      <c r="O9" s="16"/>
      <c r="P9" s="16"/>
      <c r="Q9" s="16"/>
    </row>
    <row r="10" spans="1:17" ht="15.75" thickBot="1">
      <c r="A10" s="16"/>
      <c r="B10" s="294" t="s">
        <v>133</v>
      </c>
      <c r="C10" s="293"/>
      <c r="D10" s="348">
        <v>4.13</v>
      </c>
      <c r="E10" s="284" t="s">
        <v>132</v>
      </c>
      <c r="F10" s="295" t="s">
        <v>132</v>
      </c>
      <c r="G10" s="295" t="s">
        <v>132</v>
      </c>
      <c r="H10" s="632">
        <v>4.0999999999999996</v>
      </c>
      <c r="I10" s="16"/>
      <c r="J10" s="114"/>
      <c r="K10" s="16"/>
      <c r="L10" s="16"/>
      <c r="M10" s="16"/>
      <c r="N10" s="16"/>
      <c r="O10" s="16"/>
      <c r="P10" s="16"/>
      <c r="Q10" s="16"/>
    </row>
    <row r="11" spans="1:17" ht="12.2" customHeight="1">
      <c r="A11" s="16"/>
      <c r="B11" s="115" t="s">
        <v>134</v>
      </c>
      <c r="C11" s="115"/>
      <c r="D11" s="115"/>
      <c r="E11" s="115"/>
      <c r="F11" s="115"/>
      <c r="G11" s="115"/>
      <c r="H11" s="16"/>
      <c r="I11" s="115"/>
      <c r="J11" s="16"/>
      <c r="K11" s="16"/>
      <c r="L11" s="16"/>
      <c r="M11" s="16"/>
      <c r="N11" s="16"/>
      <c r="O11" s="16"/>
      <c r="P11" s="16"/>
    </row>
    <row r="12" spans="1:17" ht="11.25" customHeight="1">
      <c r="A12" s="16"/>
      <c r="B12" s="116" t="s">
        <v>135</v>
      </c>
      <c r="C12" s="111"/>
      <c r="D12" s="111"/>
      <c r="E12" s="110"/>
      <c r="F12" s="110"/>
      <c r="G12" s="110"/>
      <c r="H12" s="16"/>
      <c r="I12" s="110"/>
      <c r="J12" s="16"/>
      <c r="K12" s="16"/>
      <c r="L12" s="16"/>
      <c r="M12" s="16"/>
      <c r="N12" s="16"/>
      <c r="O12" s="16"/>
      <c r="P12" s="16"/>
    </row>
    <row r="13" spans="1:17" ht="12.2" customHeight="1">
      <c r="A13" s="16"/>
      <c r="B13" s="111" t="s">
        <v>923</v>
      </c>
      <c r="C13" s="111"/>
      <c r="D13" s="111"/>
      <c r="E13" s="110"/>
      <c r="F13" s="110"/>
      <c r="G13" s="110"/>
      <c r="H13" s="16"/>
      <c r="I13" s="110"/>
      <c r="J13" s="16"/>
      <c r="K13" s="16"/>
      <c r="L13" s="16"/>
      <c r="M13" s="16"/>
      <c r="N13" s="16"/>
      <c r="O13" s="16"/>
      <c r="P13" s="16"/>
    </row>
    <row r="14" spans="1:17" ht="12.2" customHeight="1">
      <c r="A14" s="16"/>
      <c r="B14" s="111"/>
      <c r="C14" s="111"/>
      <c r="D14" s="111"/>
      <c r="E14" s="110"/>
      <c r="F14" s="110"/>
      <c r="G14" s="110"/>
      <c r="H14" s="16"/>
      <c r="I14" s="110"/>
      <c r="J14" s="16"/>
      <c r="K14" s="16"/>
      <c r="L14" s="16"/>
      <c r="M14" s="16"/>
      <c r="N14" s="16"/>
      <c r="O14" s="16"/>
      <c r="P14" s="16"/>
    </row>
    <row r="15" spans="1:17">
      <c r="A15" s="16"/>
      <c r="B15" s="148" t="s">
        <v>136</v>
      </c>
      <c r="C15" s="144"/>
      <c r="D15" s="144"/>
      <c r="E15" s="145"/>
      <c r="F15" s="145"/>
      <c r="G15" s="149"/>
      <c r="H15" s="16"/>
      <c r="I15" s="145"/>
      <c r="J15" s="16"/>
      <c r="K15" s="16"/>
      <c r="L15" s="16"/>
      <c r="M15" s="16"/>
      <c r="N15" s="16"/>
      <c r="O15" s="16"/>
      <c r="P15" s="16"/>
    </row>
    <row r="16" spans="1:17">
      <c r="A16" s="16"/>
      <c r="B16" s="645" t="s">
        <v>137</v>
      </c>
      <c r="C16" s="645"/>
      <c r="D16" s="5" t="s">
        <v>75</v>
      </c>
      <c r="E16" s="5" t="s">
        <v>76</v>
      </c>
      <c r="F16" s="146" t="s">
        <v>77</v>
      </c>
      <c r="G16" s="146" t="s">
        <v>78</v>
      </c>
      <c r="H16" s="146" t="s">
        <v>79</v>
      </c>
      <c r="I16" s="16"/>
      <c r="J16" s="147"/>
      <c r="K16" s="16"/>
      <c r="L16" s="16"/>
      <c r="M16" s="16"/>
      <c r="N16" s="16"/>
      <c r="O16" s="16"/>
      <c r="P16" s="16"/>
      <c r="Q16" s="16"/>
    </row>
    <row r="17" spans="1:17" ht="15" customHeight="1" thickBot="1">
      <c r="A17" s="16"/>
      <c r="B17" s="294" t="s">
        <v>138</v>
      </c>
      <c r="C17" s="294"/>
      <c r="D17" s="314">
        <v>2.7E-2</v>
      </c>
      <c r="E17" s="296">
        <v>3.3000000000000002E-2</v>
      </c>
      <c r="F17" s="296">
        <v>2.9000000000000001E-2</v>
      </c>
      <c r="G17" s="296">
        <v>8.2000000000000003E-2</v>
      </c>
      <c r="H17" s="297" t="s">
        <v>139</v>
      </c>
      <c r="I17" s="16"/>
      <c r="J17" s="114"/>
      <c r="K17" s="16"/>
      <c r="L17" s="16"/>
      <c r="M17" s="16"/>
      <c r="N17" s="16"/>
      <c r="O17" s="16"/>
      <c r="P17" s="16"/>
      <c r="Q17" s="16"/>
    </row>
    <row r="18" spans="1:17" ht="36" customHeight="1">
      <c r="A18" s="16"/>
      <c r="B18" s="641" t="s">
        <v>140</v>
      </c>
      <c r="C18" s="641"/>
      <c r="D18" s="641"/>
      <c r="E18" s="641"/>
      <c r="F18" s="641"/>
      <c r="G18" s="641"/>
      <c r="H18" s="641"/>
      <c r="I18" s="641"/>
      <c r="J18" s="641"/>
      <c r="K18" s="641"/>
      <c r="L18" s="641"/>
      <c r="M18" s="641"/>
      <c r="N18" s="641"/>
      <c r="O18" s="641"/>
      <c r="P18" s="641"/>
    </row>
    <row r="19" spans="1:17" ht="13.5" customHeight="1">
      <c r="A19" s="16"/>
      <c r="B19" s="16" t="s">
        <v>141</v>
      </c>
      <c r="C19" s="16"/>
      <c r="D19" s="16"/>
      <c r="E19" s="16"/>
      <c r="F19" s="16"/>
      <c r="G19" s="16"/>
      <c r="H19" s="16"/>
      <c r="I19" s="16"/>
      <c r="J19" s="16"/>
      <c r="K19" s="16"/>
      <c r="L19" s="16" t="s">
        <v>142</v>
      </c>
      <c r="M19" s="16"/>
      <c r="N19" s="16"/>
      <c r="O19" s="16"/>
      <c r="P19" s="16"/>
    </row>
    <row r="20" spans="1:17">
      <c r="A20" s="16"/>
      <c r="B20" s="16"/>
      <c r="C20" s="16"/>
      <c r="D20" s="16"/>
      <c r="E20" s="16"/>
      <c r="F20" s="16"/>
      <c r="G20" s="16"/>
      <c r="H20" s="16"/>
      <c r="I20" s="16"/>
      <c r="J20" s="16"/>
      <c r="K20" s="16"/>
      <c r="L20" s="16"/>
      <c r="M20" s="16"/>
      <c r="N20" s="16"/>
      <c r="O20" s="16"/>
      <c r="P20" s="16"/>
    </row>
    <row r="21" spans="1:17">
      <c r="A21" s="16"/>
      <c r="B21" s="143" t="s">
        <v>143</v>
      </c>
      <c r="C21" s="150"/>
      <c r="D21" s="150"/>
      <c r="E21" s="151"/>
      <c r="F21" s="151"/>
      <c r="G21" s="151"/>
      <c r="H21" s="152"/>
      <c r="I21" s="153"/>
      <c r="J21" s="16"/>
      <c r="K21" s="16"/>
      <c r="L21" s="16"/>
      <c r="M21" s="16"/>
      <c r="N21" s="16"/>
      <c r="O21" s="16"/>
      <c r="P21" s="16"/>
    </row>
    <row r="22" spans="1:17">
      <c r="A22" s="16"/>
      <c r="B22" s="646"/>
      <c r="C22" s="646"/>
      <c r="D22" s="646"/>
      <c r="E22" s="646"/>
      <c r="F22" s="285" t="s">
        <v>75</v>
      </c>
      <c r="G22" s="5" t="s">
        <v>76</v>
      </c>
      <c r="H22" s="154" t="s">
        <v>77</v>
      </c>
      <c r="I22" s="154" t="s">
        <v>78</v>
      </c>
      <c r="J22" s="154" t="s">
        <v>79</v>
      </c>
      <c r="K22" s="154" t="s">
        <v>80</v>
      </c>
      <c r="L22" s="16"/>
      <c r="M22" s="16"/>
      <c r="N22" s="16"/>
      <c r="O22" s="16"/>
      <c r="P22" s="16"/>
      <c r="Q22" s="16"/>
    </row>
    <row r="23" spans="1:17" ht="14.45" customHeight="1">
      <c r="A23" s="16"/>
      <c r="B23" s="642" t="s">
        <v>144</v>
      </c>
      <c r="C23" s="642"/>
      <c r="D23" s="642"/>
      <c r="E23" s="642"/>
      <c r="F23" s="335">
        <v>5.8</v>
      </c>
      <c r="G23" s="286">
        <v>9.6999999999999993</v>
      </c>
      <c r="H23" s="165">
        <v>6</v>
      </c>
      <c r="I23" s="165">
        <v>4.3</v>
      </c>
      <c r="J23" s="28" t="s">
        <v>93</v>
      </c>
      <c r="K23" s="28" t="s">
        <v>93</v>
      </c>
      <c r="L23" s="16"/>
      <c r="M23" s="16"/>
      <c r="N23" s="16"/>
      <c r="O23" s="16"/>
      <c r="P23" s="16"/>
      <c r="Q23" s="16"/>
    </row>
    <row r="24" spans="1:17" ht="16.5" customHeight="1">
      <c r="A24" s="16"/>
      <c r="B24" s="647" t="s">
        <v>145</v>
      </c>
      <c r="C24" s="647"/>
      <c r="D24" s="647"/>
      <c r="E24" s="647"/>
      <c r="F24" s="335">
        <v>6.2</v>
      </c>
      <c r="G24" s="286">
        <v>8.0399999999999991</v>
      </c>
      <c r="H24" s="164" t="s">
        <v>146</v>
      </c>
      <c r="I24" s="164" t="s">
        <v>146</v>
      </c>
      <c r="J24" s="164" t="s">
        <v>146</v>
      </c>
      <c r="K24" s="164" t="s">
        <v>146</v>
      </c>
      <c r="L24" s="16"/>
      <c r="M24" s="16"/>
      <c r="N24" s="16"/>
      <c r="O24" s="16"/>
      <c r="P24" s="16"/>
      <c r="Q24" s="16"/>
    </row>
    <row r="25" spans="1:17" ht="15" customHeight="1" thickBot="1">
      <c r="A25" s="16"/>
      <c r="B25" s="643" t="s">
        <v>147</v>
      </c>
      <c r="C25" s="643"/>
      <c r="D25" s="643"/>
      <c r="E25" s="643"/>
      <c r="F25" s="298">
        <v>1389</v>
      </c>
      <c r="G25" s="299">
        <v>1029</v>
      </c>
      <c r="H25" s="300">
        <v>819</v>
      </c>
      <c r="I25" s="300">
        <v>469</v>
      </c>
      <c r="J25" s="300">
        <v>376</v>
      </c>
      <c r="K25" s="300">
        <v>225</v>
      </c>
      <c r="L25" s="16"/>
      <c r="M25" s="16"/>
      <c r="N25" s="16"/>
      <c r="O25" s="16"/>
      <c r="P25" s="16"/>
      <c r="Q25" s="16"/>
    </row>
    <row r="26" spans="1:17">
      <c r="A26" s="16"/>
      <c r="B26" s="16" t="s">
        <v>148</v>
      </c>
      <c r="C26" s="16"/>
      <c r="D26" s="16"/>
      <c r="E26" s="16"/>
      <c r="F26" s="16"/>
      <c r="G26" s="16"/>
      <c r="H26" s="16"/>
      <c r="I26" s="16"/>
      <c r="J26" s="16"/>
      <c r="K26" s="16"/>
      <c r="L26" s="16"/>
      <c r="M26" s="16"/>
      <c r="N26" s="16"/>
      <c r="O26" s="16"/>
      <c r="P26" s="16"/>
    </row>
    <row r="27" spans="1:17">
      <c r="A27" s="16"/>
      <c r="B27" s="25" t="s">
        <v>149</v>
      </c>
      <c r="C27" s="25"/>
      <c r="D27" s="25"/>
      <c r="E27" s="25"/>
      <c r="F27" s="25"/>
      <c r="G27" s="25"/>
      <c r="H27" s="25"/>
      <c r="I27" s="25"/>
      <c r="J27" s="25"/>
      <c r="K27" s="25"/>
      <c r="L27" s="25"/>
      <c r="M27" s="25"/>
      <c r="N27" s="25"/>
      <c r="O27" s="25"/>
      <c r="P27" s="25"/>
      <c r="Q27" s="29"/>
    </row>
    <row r="28" spans="1:17">
      <c r="A28" s="16"/>
      <c r="B28" s="16" t="s">
        <v>150</v>
      </c>
      <c r="C28" s="16"/>
      <c r="D28" s="16"/>
      <c r="E28" s="16"/>
      <c r="F28" s="16"/>
      <c r="G28" s="16"/>
      <c r="H28" s="16"/>
      <c r="I28" s="16"/>
      <c r="J28" s="16"/>
      <c r="K28" s="16"/>
      <c r="L28" s="16"/>
      <c r="M28" s="16"/>
      <c r="N28" s="16"/>
      <c r="O28" s="16"/>
      <c r="P28" s="16"/>
    </row>
    <row r="29" spans="1:17">
      <c r="A29" s="16"/>
      <c r="B29" s="16" t="s">
        <v>151</v>
      </c>
      <c r="C29" s="16"/>
      <c r="D29" s="16"/>
      <c r="E29" s="16"/>
      <c r="F29" s="16"/>
      <c r="G29" s="16"/>
      <c r="H29" s="16"/>
      <c r="I29" s="16"/>
      <c r="J29" s="16"/>
      <c r="K29" s="16"/>
      <c r="L29" s="16"/>
      <c r="M29" s="16"/>
      <c r="N29" s="16"/>
      <c r="O29" s="16"/>
      <c r="P29" s="16"/>
    </row>
    <row r="30" spans="1:17">
      <c r="A30" s="16"/>
      <c r="B30" s="16"/>
      <c r="C30" s="16"/>
      <c r="D30" s="16"/>
      <c r="E30" s="16"/>
      <c r="F30" s="16"/>
      <c r="G30" s="16"/>
      <c r="H30" s="16"/>
      <c r="I30" s="16"/>
      <c r="J30" s="16"/>
      <c r="K30" s="16"/>
      <c r="L30" s="16"/>
      <c r="M30" s="16"/>
      <c r="N30" s="16"/>
      <c r="O30" s="16"/>
      <c r="P30" s="16"/>
    </row>
    <row r="31" spans="1:17">
      <c r="B31" s="123"/>
      <c r="C31" s="122"/>
      <c r="D31" s="122"/>
      <c r="E31" s="121"/>
      <c r="F31" s="121"/>
      <c r="G31" s="121"/>
      <c r="H31" s="121"/>
      <c r="I31" s="121"/>
      <c r="J31" s="121"/>
      <c r="K31" s="121"/>
      <c r="L31" s="121"/>
      <c r="M31" s="121"/>
      <c r="N31" s="121"/>
      <c r="O31" s="121"/>
      <c r="P31" s="121"/>
    </row>
    <row r="32" spans="1:17">
      <c r="B32" s="120"/>
      <c r="C32" s="119"/>
      <c r="D32" s="119"/>
      <c r="E32" s="119"/>
      <c r="F32" s="119"/>
      <c r="G32" s="119"/>
      <c r="H32" s="119"/>
      <c r="I32" s="119"/>
      <c r="J32" s="119"/>
      <c r="K32" s="119"/>
      <c r="L32" s="119"/>
      <c r="M32" s="119"/>
      <c r="N32" s="119"/>
      <c r="O32" s="119"/>
      <c r="P32" s="119"/>
    </row>
    <row r="33" spans="2:16">
      <c r="B33" s="639"/>
      <c r="C33" s="30"/>
      <c r="D33" s="30"/>
      <c r="E33" s="31"/>
      <c r="F33" s="31"/>
      <c r="G33" s="31"/>
      <c r="H33" s="31"/>
      <c r="I33" s="31"/>
      <c r="J33" s="31"/>
      <c r="K33" s="31"/>
      <c r="L33" s="31"/>
      <c r="M33" s="31"/>
      <c r="N33" s="31"/>
      <c r="O33" s="31"/>
      <c r="P33" s="31"/>
    </row>
    <row r="34" spans="2:16">
      <c r="B34" s="639"/>
      <c r="C34" s="32"/>
      <c r="D34" s="32"/>
      <c r="E34" s="33"/>
      <c r="F34" s="33"/>
      <c r="G34" s="33"/>
      <c r="H34" s="33"/>
      <c r="I34" s="33"/>
      <c r="J34" s="33"/>
      <c r="K34" s="33"/>
      <c r="L34" s="33"/>
      <c r="M34" s="33"/>
      <c r="N34" s="33"/>
      <c r="O34" s="33"/>
      <c r="P34" s="33"/>
    </row>
  </sheetData>
  <sheetProtection sheet="1" objects="1" scenarios="1"/>
  <mergeCells count="10">
    <mergeCell ref="B33:B34"/>
    <mergeCell ref="B6:P6"/>
    <mergeCell ref="B9:C9"/>
    <mergeCell ref="B18:P18"/>
    <mergeCell ref="B23:E23"/>
    <mergeCell ref="B25:E25"/>
    <mergeCell ref="B8:C8"/>
    <mergeCell ref="B16:C16"/>
    <mergeCell ref="B22:E22"/>
    <mergeCell ref="B24:E2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193F4-C180-45C0-9645-8A401032780C}">
  <sheetPr>
    <pageSetUpPr autoPageBreaks="0"/>
  </sheetPr>
  <dimension ref="A1:Q79"/>
  <sheetViews>
    <sheetView showGridLines="0" zoomScaleNormal="130" workbookViewId="0">
      <selection activeCell="M20" sqref="M20"/>
    </sheetView>
  </sheetViews>
  <sheetFormatPr defaultColWidth="8.85546875" defaultRowHeight="15" customHeight="1"/>
  <cols>
    <col min="2" max="2" width="52.140625" customWidth="1"/>
    <col min="3" max="3" width="12.42578125" bestFit="1" customWidth="1"/>
    <col min="4" max="4" width="9.140625" bestFit="1" customWidth="1"/>
    <col min="5" max="5" width="10" bestFit="1" customWidth="1"/>
    <col min="6" max="6" width="7.42578125" bestFit="1" customWidth="1"/>
    <col min="7" max="7" width="10.140625" bestFit="1" customWidth="1"/>
    <col min="8" max="8" width="8.42578125" bestFit="1" customWidth="1"/>
  </cols>
  <sheetData>
    <row r="1" spans="1:16">
      <c r="I1" s="1"/>
      <c r="J1" s="162"/>
    </row>
    <row r="2" spans="1:16"/>
    <row r="3" spans="1:16"/>
    <row r="4" spans="1:16"/>
    <row r="5" spans="1:16">
      <c r="A5" s="41"/>
      <c r="B5" s="3" t="s">
        <v>152</v>
      </c>
      <c r="C5" s="29"/>
      <c r="D5" s="29"/>
      <c r="E5" s="29"/>
      <c r="F5" s="29"/>
      <c r="G5" s="29"/>
      <c r="H5" s="29"/>
      <c r="I5" s="29"/>
      <c r="J5" s="29"/>
      <c r="K5" s="29"/>
      <c r="L5" s="29"/>
      <c r="M5" s="29"/>
      <c r="N5" s="29"/>
      <c r="O5" s="29"/>
      <c r="P5" s="29"/>
    </row>
    <row r="6" spans="1:16">
      <c r="A6" s="41"/>
      <c r="B6" s="29"/>
      <c r="C6" s="29"/>
      <c r="D6" s="29"/>
      <c r="E6" s="29"/>
      <c r="F6" s="29"/>
      <c r="G6" s="29"/>
      <c r="H6" s="29"/>
      <c r="I6" s="29"/>
      <c r="J6" s="29"/>
      <c r="K6" s="29"/>
      <c r="L6" s="29"/>
      <c r="M6" s="29"/>
      <c r="N6" s="29"/>
      <c r="O6" s="29"/>
      <c r="P6" s="29"/>
    </row>
    <row r="7" spans="1:16" ht="21.95" customHeight="1">
      <c r="A7" s="56"/>
      <c r="B7" s="648" t="s">
        <v>153</v>
      </c>
      <c r="C7" s="648"/>
      <c r="D7" s="648"/>
      <c r="E7" s="648"/>
      <c r="F7" s="648"/>
      <c r="G7" s="648"/>
      <c r="H7" s="648"/>
      <c r="I7" s="648"/>
      <c r="J7" s="648"/>
      <c r="K7" s="648"/>
      <c r="L7" s="648"/>
      <c r="M7" s="29"/>
      <c r="N7" s="29"/>
      <c r="O7" s="29"/>
      <c r="P7" s="29"/>
    </row>
    <row r="8" spans="1:16">
      <c r="A8" s="39"/>
      <c r="B8" s="25"/>
      <c r="C8" s="25"/>
      <c r="D8" s="16"/>
      <c r="E8" s="16"/>
      <c r="F8" s="16"/>
      <c r="G8" s="16"/>
      <c r="H8" s="16"/>
      <c r="I8" s="16"/>
      <c r="J8" s="16"/>
      <c r="K8" s="16"/>
      <c r="L8" s="16"/>
      <c r="M8" s="16"/>
      <c r="N8" s="16"/>
      <c r="O8" s="16"/>
      <c r="P8" s="16"/>
    </row>
    <row r="9" spans="1:16" ht="15" customHeight="1">
      <c r="A9" s="39"/>
      <c r="B9" s="25"/>
      <c r="C9" s="25"/>
      <c r="D9" s="25"/>
      <c r="E9" s="25"/>
      <c r="F9" s="651" t="s">
        <v>154</v>
      </c>
      <c r="G9" s="651"/>
      <c r="H9" s="651"/>
      <c r="I9" s="652" t="s">
        <v>155</v>
      </c>
      <c r="J9" s="652"/>
      <c r="K9" s="16"/>
      <c r="L9" s="16"/>
      <c r="M9" s="16"/>
      <c r="N9" s="16"/>
      <c r="O9" s="16"/>
      <c r="P9" s="16"/>
    </row>
    <row r="10" spans="1:16">
      <c r="A10" s="39"/>
      <c r="B10" s="194" t="s">
        <v>156</v>
      </c>
      <c r="C10" s="195" t="s">
        <v>157</v>
      </c>
      <c r="D10" s="195" t="s">
        <v>158</v>
      </c>
      <c r="E10" s="195" t="s">
        <v>159</v>
      </c>
      <c r="F10" s="196" t="s">
        <v>160</v>
      </c>
      <c r="G10" s="196" t="s">
        <v>161</v>
      </c>
      <c r="H10" s="196" t="s">
        <v>162</v>
      </c>
      <c r="I10" s="197" t="s">
        <v>163</v>
      </c>
      <c r="J10" s="197" t="s">
        <v>164</v>
      </c>
      <c r="K10" s="169"/>
      <c r="L10" s="169"/>
      <c r="M10" s="16"/>
      <c r="N10" s="16"/>
      <c r="O10" s="16"/>
      <c r="P10" s="16"/>
    </row>
    <row r="11" spans="1:16" ht="15" customHeight="1">
      <c r="A11" s="39"/>
      <c r="B11" s="198" t="s">
        <v>165</v>
      </c>
      <c r="C11" s="341">
        <v>3112</v>
      </c>
      <c r="D11" s="342">
        <v>2778</v>
      </c>
      <c r="E11" s="343">
        <v>334</v>
      </c>
      <c r="F11" s="344">
        <v>0.14000000000000001</v>
      </c>
      <c r="G11" s="344">
        <v>0.48</v>
      </c>
      <c r="H11" s="344">
        <v>0.38</v>
      </c>
      <c r="I11" s="344">
        <v>0.79</v>
      </c>
      <c r="J11" s="344">
        <v>0.21</v>
      </c>
      <c r="K11" s="169"/>
      <c r="L11" s="169"/>
      <c r="M11" s="16"/>
      <c r="N11" s="16"/>
      <c r="O11" s="16"/>
      <c r="P11" s="16"/>
    </row>
    <row r="12" spans="1:16" ht="15" customHeight="1">
      <c r="A12" s="39"/>
      <c r="B12" s="619" t="s">
        <v>166</v>
      </c>
      <c r="C12" s="341">
        <v>1216</v>
      </c>
      <c r="D12" s="342">
        <v>1033</v>
      </c>
      <c r="E12" s="343">
        <v>183</v>
      </c>
      <c r="F12" s="344">
        <v>0.14000000000000001</v>
      </c>
      <c r="G12" s="344">
        <v>0.5</v>
      </c>
      <c r="H12" s="344">
        <v>0.36</v>
      </c>
      <c r="I12" s="344">
        <v>0.8</v>
      </c>
      <c r="J12" s="344">
        <v>0.2</v>
      </c>
      <c r="K12" s="169"/>
      <c r="L12" s="169"/>
      <c r="M12" s="16"/>
      <c r="N12" s="16"/>
      <c r="O12" s="16"/>
      <c r="P12" s="16"/>
    </row>
    <row r="13" spans="1:16">
      <c r="A13" s="39"/>
      <c r="B13" s="619" t="s">
        <v>167</v>
      </c>
      <c r="C13" s="345">
        <v>283</v>
      </c>
      <c r="D13" s="343">
        <v>229</v>
      </c>
      <c r="E13" s="343">
        <v>54</v>
      </c>
      <c r="F13" s="344">
        <v>0.11</v>
      </c>
      <c r="G13" s="344">
        <v>0.62</v>
      </c>
      <c r="H13" s="344">
        <v>0.27</v>
      </c>
      <c r="I13" s="344">
        <v>0.71</v>
      </c>
      <c r="J13" s="344">
        <v>0.28999999999999998</v>
      </c>
      <c r="K13" s="169"/>
      <c r="L13" s="169"/>
      <c r="M13" s="16"/>
      <c r="N13" s="16"/>
      <c r="O13" s="16"/>
      <c r="P13" s="16"/>
    </row>
    <row r="14" spans="1:16">
      <c r="A14" s="39"/>
      <c r="B14" s="619" t="s">
        <v>168</v>
      </c>
      <c r="C14" s="345">
        <v>186</v>
      </c>
      <c r="D14" s="343">
        <v>186</v>
      </c>
      <c r="E14" s="343">
        <v>0</v>
      </c>
      <c r="F14" s="344">
        <v>0.09</v>
      </c>
      <c r="G14" s="344">
        <v>0.63</v>
      </c>
      <c r="H14" s="344">
        <v>0.28000000000000003</v>
      </c>
      <c r="I14" s="344">
        <v>0.46</v>
      </c>
      <c r="J14" s="344">
        <v>0.54</v>
      </c>
      <c r="K14" s="169"/>
      <c r="L14" s="169"/>
      <c r="M14" s="16"/>
      <c r="N14" s="16"/>
      <c r="O14" s="16"/>
      <c r="P14" s="16"/>
    </row>
    <row r="15" spans="1:16" ht="15.75" thickBot="1">
      <c r="A15" s="39"/>
      <c r="B15" s="383" t="s">
        <v>169</v>
      </c>
      <c r="C15" s="384">
        <v>4797</v>
      </c>
      <c r="D15" s="384">
        <v>4226</v>
      </c>
      <c r="E15" s="385">
        <v>571</v>
      </c>
      <c r="F15" s="386">
        <v>0.13</v>
      </c>
      <c r="G15" s="386">
        <v>0.5</v>
      </c>
      <c r="H15" s="386">
        <v>0.37</v>
      </c>
      <c r="I15" s="386">
        <v>0.77</v>
      </c>
      <c r="J15" s="386">
        <v>0.23</v>
      </c>
      <c r="K15" s="169"/>
      <c r="L15" s="169"/>
      <c r="M15" s="16"/>
      <c r="N15" s="16"/>
      <c r="O15" s="16"/>
      <c r="P15" s="16"/>
    </row>
    <row r="16" spans="1:16" s="117" customFormat="1">
      <c r="A16" s="159"/>
      <c r="B16" s="177" t="s">
        <v>170</v>
      </c>
      <c r="C16" s="199"/>
      <c r="D16" s="199"/>
      <c r="E16" s="200"/>
      <c r="F16" s="201"/>
      <c r="G16" s="201"/>
      <c r="H16" s="201"/>
      <c r="I16" s="201"/>
      <c r="J16" s="201"/>
      <c r="K16" s="202"/>
      <c r="L16" s="202"/>
      <c r="M16" s="160"/>
      <c r="N16" s="160"/>
      <c r="O16" s="160"/>
      <c r="P16" s="160"/>
    </row>
    <row r="17" spans="1:17" s="117" customFormat="1">
      <c r="A17" s="159"/>
      <c r="B17" s="177" t="s">
        <v>171</v>
      </c>
      <c r="C17" s="199"/>
      <c r="D17" s="199"/>
      <c r="E17" s="200"/>
      <c r="F17" s="201"/>
      <c r="G17" s="201"/>
      <c r="H17" s="201"/>
      <c r="I17" s="201"/>
      <c r="J17" s="201"/>
      <c r="K17" s="202"/>
      <c r="L17" s="202"/>
      <c r="M17" s="160"/>
      <c r="N17" s="160"/>
      <c r="O17" s="160"/>
      <c r="P17" s="160"/>
    </row>
    <row r="18" spans="1:17" s="117" customFormat="1">
      <c r="A18" s="159"/>
      <c r="B18" s="177" t="s">
        <v>172</v>
      </c>
      <c r="C18" s="199"/>
      <c r="D18" s="199"/>
      <c r="E18" s="200"/>
      <c r="F18" s="201"/>
      <c r="G18" s="201"/>
      <c r="H18" s="201"/>
      <c r="I18" s="201"/>
      <c r="J18" s="201"/>
      <c r="K18" s="202"/>
      <c r="L18" s="202"/>
      <c r="M18" s="160"/>
      <c r="N18" s="160"/>
      <c r="O18" s="160"/>
      <c r="P18" s="160"/>
    </row>
    <row r="19" spans="1:17" s="117" customFormat="1">
      <c r="A19" s="159"/>
      <c r="B19" s="177" t="s">
        <v>173</v>
      </c>
      <c r="C19" s="203"/>
      <c r="D19" s="204"/>
      <c r="E19" s="204"/>
      <c r="F19" s="655" t="s">
        <v>154</v>
      </c>
      <c r="G19" s="655"/>
      <c r="H19" s="655"/>
      <c r="I19" s="656" t="s">
        <v>155</v>
      </c>
      <c r="J19" s="656"/>
      <c r="K19" s="202"/>
      <c r="L19" s="202"/>
      <c r="M19" s="160"/>
      <c r="N19" s="160"/>
      <c r="O19" s="160"/>
      <c r="P19" s="160"/>
    </row>
    <row r="20" spans="1:17" s="117" customFormat="1">
      <c r="A20" s="159"/>
      <c r="B20" s="204"/>
      <c r="C20" s="203"/>
      <c r="D20" s="204"/>
      <c r="E20" s="204"/>
      <c r="F20" s="205"/>
      <c r="G20" s="205"/>
      <c r="H20" s="205"/>
      <c r="I20" s="195"/>
      <c r="J20" s="195"/>
      <c r="K20" s="202"/>
      <c r="L20" s="202"/>
      <c r="M20" s="160"/>
      <c r="N20" s="160"/>
      <c r="O20" s="160"/>
      <c r="P20" s="160"/>
    </row>
    <row r="21" spans="1:17">
      <c r="A21" s="39"/>
      <c r="B21" s="194" t="s">
        <v>174</v>
      </c>
      <c r="C21" s="195" t="s">
        <v>157</v>
      </c>
      <c r="D21" s="195" t="s">
        <v>158</v>
      </c>
      <c r="E21" s="195" t="s">
        <v>159</v>
      </c>
      <c r="F21" s="196" t="s">
        <v>160</v>
      </c>
      <c r="G21" s="196" t="s">
        <v>161</v>
      </c>
      <c r="H21" s="196" t="s">
        <v>162</v>
      </c>
      <c r="I21" s="197" t="s">
        <v>163</v>
      </c>
      <c r="J21" s="197" t="s">
        <v>164</v>
      </c>
      <c r="K21" s="169"/>
      <c r="L21" s="169"/>
      <c r="M21" s="16"/>
      <c r="N21" s="16"/>
      <c r="O21" s="16"/>
      <c r="P21" s="16"/>
    </row>
    <row r="22" spans="1:17" ht="15.75" thickBot="1">
      <c r="A22" s="39"/>
      <c r="B22" s="336" t="s">
        <v>175</v>
      </c>
      <c r="C22" s="315">
        <v>1302</v>
      </c>
      <c r="D22" s="316">
        <v>974</v>
      </c>
      <c r="E22" s="316">
        <v>328</v>
      </c>
      <c r="F22" s="317">
        <v>0.17</v>
      </c>
      <c r="G22" s="317">
        <v>0.48</v>
      </c>
      <c r="H22" s="317">
        <v>0.35</v>
      </c>
      <c r="I22" s="317">
        <v>0.59</v>
      </c>
      <c r="J22" s="317">
        <v>0.41</v>
      </c>
      <c r="K22" s="169"/>
      <c r="L22" s="169"/>
      <c r="M22" s="16"/>
      <c r="N22" s="16"/>
      <c r="O22" s="16"/>
      <c r="P22" s="16"/>
    </row>
    <row r="23" spans="1:17">
      <c r="A23" s="39"/>
      <c r="B23" s="177" t="s">
        <v>176</v>
      </c>
      <c r="C23" s="206"/>
      <c r="D23" s="206"/>
      <c r="E23" s="206"/>
      <c r="F23" s="206"/>
      <c r="G23" s="206"/>
      <c r="H23" s="177"/>
      <c r="I23" s="177"/>
      <c r="J23" s="177"/>
      <c r="K23" s="169"/>
      <c r="L23" s="169"/>
      <c r="M23" s="16"/>
      <c r="N23" s="16"/>
      <c r="O23" s="16"/>
      <c r="P23" s="16"/>
    </row>
    <row r="24" spans="1:17">
      <c r="A24" s="39"/>
      <c r="B24" s="653" t="s">
        <v>173</v>
      </c>
      <c r="C24" s="653"/>
      <c r="D24" s="653"/>
      <c r="E24" s="653"/>
      <c r="F24" s="653"/>
      <c r="G24" s="653"/>
      <c r="H24" s="177"/>
      <c r="I24" s="177"/>
      <c r="J24" s="177"/>
      <c r="K24" s="169"/>
      <c r="L24" s="169"/>
      <c r="M24" s="16"/>
      <c r="N24" s="16"/>
      <c r="O24" s="16"/>
      <c r="P24" s="16"/>
    </row>
    <row r="25" spans="1:17">
      <c r="A25" s="39"/>
      <c r="B25" s="177"/>
      <c r="C25" s="177"/>
      <c r="D25" s="177"/>
      <c r="E25" s="177"/>
      <c r="F25" s="177"/>
      <c r="G25" s="177"/>
      <c r="H25" s="177"/>
      <c r="I25" s="177"/>
      <c r="J25" s="177"/>
      <c r="K25" s="169"/>
      <c r="L25" s="169"/>
      <c r="M25" s="16"/>
      <c r="N25" s="16"/>
      <c r="O25" s="16"/>
      <c r="P25" s="16"/>
    </row>
    <row r="26" spans="1:17">
      <c r="A26" s="39"/>
      <c r="B26" s="207" t="s">
        <v>177</v>
      </c>
      <c r="C26" s="208" t="s">
        <v>75</v>
      </c>
      <c r="D26" s="208" t="s">
        <v>76</v>
      </c>
      <c r="E26" s="208" t="s">
        <v>77</v>
      </c>
      <c r="F26" s="208" t="s">
        <v>78</v>
      </c>
      <c r="G26" s="208" t="s">
        <v>79</v>
      </c>
      <c r="H26" s="208" t="s">
        <v>80</v>
      </c>
      <c r="I26" s="208" t="s">
        <v>81</v>
      </c>
      <c r="J26" s="169"/>
      <c r="K26" s="169"/>
      <c r="L26" s="169"/>
      <c r="M26" s="169"/>
      <c r="N26" s="16"/>
      <c r="O26" s="16"/>
      <c r="P26" s="16"/>
      <c r="Q26" s="16"/>
    </row>
    <row r="27" spans="1:17" ht="15" customHeight="1">
      <c r="A27" s="39"/>
      <c r="B27" s="198" t="s">
        <v>157</v>
      </c>
      <c r="C27" s="318">
        <v>0.23</v>
      </c>
      <c r="D27" s="209">
        <v>0.21</v>
      </c>
      <c r="E27" s="209">
        <v>0.22</v>
      </c>
      <c r="F27" s="210">
        <v>0.22</v>
      </c>
      <c r="G27" s="211">
        <v>0.22</v>
      </c>
      <c r="H27" s="211">
        <v>0.21</v>
      </c>
      <c r="I27" s="211">
        <v>0.2</v>
      </c>
      <c r="J27" s="169"/>
      <c r="K27" s="169"/>
      <c r="L27" s="169"/>
      <c r="M27" s="169"/>
      <c r="N27" s="16"/>
      <c r="O27" s="16"/>
      <c r="P27" s="16"/>
      <c r="Q27" s="16"/>
    </row>
    <row r="28" spans="1:17" ht="15" customHeight="1">
      <c r="A28" s="39"/>
      <c r="B28" s="619" t="s">
        <v>178</v>
      </c>
      <c r="C28" s="318">
        <v>0.33</v>
      </c>
      <c r="D28" s="209">
        <v>0.38</v>
      </c>
      <c r="E28" s="209">
        <v>0.38</v>
      </c>
      <c r="F28" s="210">
        <v>0.5</v>
      </c>
      <c r="G28" s="211">
        <v>0.38</v>
      </c>
      <c r="H28" s="211">
        <v>0.38</v>
      </c>
      <c r="I28" s="211">
        <v>0.38</v>
      </c>
      <c r="J28" s="169"/>
      <c r="K28" s="169"/>
      <c r="L28" s="169"/>
      <c r="M28" s="169"/>
      <c r="N28" s="16"/>
      <c r="O28" s="16"/>
      <c r="P28" s="16"/>
      <c r="Q28" s="16"/>
    </row>
    <row r="29" spans="1:17">
      <c r="A29" s="39"/>
      <c r="B29" s="619" t="s">
        <v>179</v>
      </c>
      <c r="C29" s="318">
        <v>0.23</v>
      </c>
      <c r="D29" s="209">
        <v>0.21</v>
      </c>
      <c r="E29" s="209">
        <v>0.26</v>
      </c>
      <c r="F29" s="210">
        <v>0.26</v>
      </c>
      <c r="G29" s="211">
        <v>0.13</v>
      </c>
      <c r="H29" s="211">
        <v>0.15</v>
      </c>
      <c r="I29" s="211">
        <v>0.12</v>
      </c>
      <c r="J29" s="169"/>
      <c r="K29" s="169"/>
      <c r="L29" s="169"/>
      <c r="M29" s="169"/>
      <c r="N29" s="16"/>
      <c r="O29" s="16"/>
      <c r="P29" s="16"/>
      <c r="Q29" s="16"/>
    </row>
    <row r="30" spans="1:17" ht="15.75" thickBot="1">
      <c r="A30" s="39"/>
      <c r="B30" s="301" t="s">
        <v>180</v>
      </c>
      <c r="C30" s="319">
        <v>0.23</v>
      </c>
      <c r="D30" s="212">
        <v>0.21</v>
      </c>
      <c r="E30" s="212">
        <v>0.22</v>
      </c>
      <c r="F30" s="213">
        <v>0.21</v>
      </c>
      <c r="G30" s="214">
        <v>0.2</v>
      </c>
      <c r="H30" s="214">
        <v>0.17</v>
      </c>
      <c r="I30" s="214">
        <v>0.15</v>
      </c>
      <c r="J30" s="169"/>
      <c r="K30" s="169"/>
      <c r="L30" s="169"/>
      <c r="M30" s="169"/>
      <c r="N30" s="16"/>
      <c r="O30" s="16"/>
      <c r="P30" s="16"/>
      <c r="Q30" s="16"/>
    </row>
    <row r="31" spans="1:17">
      <c r="A31" s="39"/>
      <c r="B31" s="215"/>
      <c r="C31" s="216"/>
      <c r="D31" s="216"/>
      <c r="E31" s="217"/>
      <c r="F31" s="218"/>
      <c r="G31" s="218"/>
      <c r="H31" s="218"/>
      <c r="I31" s="169"/>
      <c r="J31" s="169"/>
      <c r="K31" s="169"/>
      <c r="L31" s="169"/>
      <c r="M31" s="16"/>
      <c r="N31" s="16"/>
      <c r="O31" s="16"/>
      <c r="P31" s="16"/>
    </row>
    <row r="32" spans="1:17">
      <c r="A32" s="39"/>
      <c r="B32" s="207" t="s">
        <v>181</v>
      </c>
      <c r="C32" s="208" t="s">
        <v>75</v>
      </c>
      <c r="D32" s="208" t="s">
        <v>76</v>
      </c>
      <c r="E32" s="216"/>
      <c r="F32" s="217"/>
      <c r="G32" s="218"/>
      <c r="H32" s="218"/>
      <c r="I32" s="218"/>
      <c r="J32" s="169"/>
      <c r="K32" s="169"/>
      <c r="L32" s="169"/>
      <c r="M32" s="169"/>
      <c r="N32" s="16"/>
      <c r="O32" s="16"/>
      <c r="P32" s="16"/>
      <c r="Q32" s="16"/>
    </row>
    <row r="33" spans="1:17">
      <c r="A33" s="39"/>
      <c r="B33" s="198" t="s">
        <v>157</v>
      </c>
      <c r="C33" s="318">
        <v>0.41</v>
      </c>
      <c r="D33" s="209">
        <v>0.42</v>
      </c>
      <c r="E33" s="216"/>
      <c r="F33" s="217"/>
      <c r="G33" s="218"/>
      <c r="H33" s="218"/>
      <c r="I33" s="218"/>
      <c r="J33" s="169"/>
      <c r="K33" s="169"/>
      <c r="L33" s="169"/>
      <c r="M33" s="169"/>
      <c r="N33" s="16"/>
      <c r="O33" s="16"/>
      <c r="P33" s="16"/>
      <c r="Q33" s="16"/>
    </row>
    <row r="34" spans="1:17">
      <c r="A34" s="39"/>
      <c r="B34" s="619" t="s">
        <v>178</v>
      </c>
      <c r="C34" s="318">
        <v>0</v>
      </c>
      <c r="D34" s="209" t="s">
        <v>111</v>
      </c>
      <c r="E34" s="216"/>
      <c r="F34" s="217"/>
      <c r="G34" s="218"/>
      <c r="H34" s="218"/>
      <c r="I34" s="218"/>
      <c r="J34" s="169"/>
      <c r="K34" s="169"/>
      <c r="L34" s="169"/>
      <c r="M34" s="169"/>
      <c r="N34" s="16"/>
      <c r="O34" s="16"/>
      <c r="P34" s="16"/>
      <c r="Q34" s="16"/>
    </row>
    <row r="35" spans="1:17">
      <c r="A35" s="39"/>
      <c r="B35" s="619" t="s">
        <v>179</v>
      </c>
      <c r="C35" s="318">
        <v>0.6</v>
      </c>
      <c r="D35" s="209">
        <v>0.6</v>
      </c>
      <c r="E35" s="216"/>
      <c r="F35" s="217"/>
      <c r="G35" s="218"/>
      <c r="H35" s="218"/>
      <c r="I35" s="218"/>
      <c r="J35" s="169"/>
      <c r="K35" s="169"/>
      <c r="L35" s="169"/>
      <c r="M35" s="169"/>
      <c r="N35" s="16"/>
      <c r="O35" s="16"/>
      <c r="P35" s="16"/>
      <c r="Q35" s="16"/>
    </row>
    <row r="36" spans="1:17" ht="15.75" thickBot="1">
      <c r="A36" s="39"/>
      <c r="B36" s="301" t="s">
        <v>180</v>
      </c>
      <c r="C36" s="319">
        <v>0.28999999999999998</v>
      </c>
      <c r="D36" s="212">
        <v>0.28000000000000003</v>
      </c>
      <c r="E36" s="216"/>
      <c r="F36" s="217"/>
      <c r="G36" s="218"/>
      <c r="H36" s="218"/>
      <c r="I36" s="218"/>
      <c r="J36" s="169"/>
      <c r="K36" s="169"/>
      <c r="L36" s="169"/>
      <c r="M36" s="169"/>
      <c r="N36" s="16"/>
      <c r="O36" s="16"/>
      <c r="P36" s="16"/>
      <c r="Q36" s="16"/>
    </row>
    <row r="37" spans="1:17" ht="15" customHeight="1">
      <c r="A37" s="39"/>
      <c r="B37" s="654" t="s">
        <v>182</v>
      </c>
      <c r="C37" s="654"/>
      <c r="D37" s="654"/>
      <c r="E37" s="654"/>
      <c r="F37" s="654"/>
      <c r="G37" s="654"/>
      <c r="H37" s="654"/>
      <c r="I37" s="169"/>
      <c r="J37" s="169"/>
      <c r="K37" s="169"/>
      <c r="L37" s="169"/>
      <c r="M37" s="16"/>
      <c r="N37" s="16"/>
      <c r="O37" s="16"/>
      <c r="P37" s="16"/>
    </row>
    <row r="38" spans="1:17">
      <c r="A38" s="39"/>
      <c r="B38" s="219"/>
      <c r="C38" s="206"/>
      <c r="D38" s="169"/>
      <c r="E38" s="169"/>
      <c r="F38" s="169"/>
      <c r="G38" s="169"/>
      <c r="H38" s="169"/>
      <c r="I38" s="169"/>
      <c r="J38" s="169"/>
      <c r="K38" s="169"/>
      <c r="L38" s="169"/>
      <c r="M38" s="16"/>
      <c r="N38" s="16"/>
      <c r="O38" s="16"/>
      <c r="P38" s="16"/>
    </row>
    <row r="39" spans="1:17">
      <c r="A39" s="39"/>
      <c r="B39" s="207" t="s">
        <v>183</v>
      </c>
      <c r="C39" s="208" t="s">
        <v>75</v>
      </c>
      <c r="D39" s="208" t="s">
        <v>76</v>
      </c>
      <c r="E39" s="208" t="s">
        <v>77</v>
      </c>
      <c r="F39" s="208" t="s">
        <v>78</v>
      </c>
      <c r="G39" s="208" t="s">
        <v>79</v>
      </c>
      <c r="H39" s="208" t="s">
        <v>80</v>
      </c>
      <c r="I39" s="208" t="s">
        <v>81</v>
      </c>
      <c r="J39" s="169"/>
      <c r="K39" s="169"/>
      <c r="L39" s="169"/>
      <c r="M39" s="169"/>
      <c r="N39" s="16"/>
      <c r="O39" s="16"/>
      <c r="P39" s="16"/>
      <c r="Q39" s="16"/>
    </row>
    <row r="40" spans="1:17" ht="17.45" customHeight="1">
      <c r="A40" s="39"/>
      <c r="B40" s="220" t="s">
        <v>184</v>
      </c>
      <c r="C40" s="318">
        <v>0.33</v>
      </c>
      <c r="D40" s="209">
        <v>0.31</v>
      </c>
      <c r="E40" s="209">
        <v>0.33</v>
      </c>
      <c r="F40" s="210">
        <v>0.32</v>
      </c>
      <c r="G40" s="221">
        <v>0.39</v>
      </c>
      <c r="H40" s="221">
        <v>0.35</v>
      </c>
      <c r="I40" s="221">
        <v>0.35</v>
      </c>
      <c r="J40" s="169"/>
      <c r="K40" s="169"/>
      <c r="L40" s="169"/>
      <c r="M40" s="169"/>
      <c r="N40" s="16"/>
      <c r="O40" s="16"/>
      <c r="P40" s="16"/>
      <c r="Q40" s="16"/>
    </row>
    <row r="41" spans="1:17" ht="15" customHeight="1">
      <c r="A41" s="39"/>
      <c r="B41" s="620" t="s">
        <v>185</v>
      </c>
      <c r="C41" s="318">
        <v>0.16</v>
      </c>
      <c r="D41" s="209">
        <v>0.16</v>
      </c>
      <c r="E41" s="209">
        <v>0.16</v>
      </c>
      <c r="F41" s="210">
        <v>0.15</v>
      </c>
      <c r="G41" s="221">
        <v>0.14000000000000001</v>
      </c>
      <c r="H41" s="221">
        <v>0.16</v>
      </c>
      <c r="I41" s="221">
        <v>0.16</v>
      </c>
      <c r="J41" s="169"/>
      <c r="K41" s="169"/>
      <c r="L41" s="169"/>
      <c r="M41" s="169"/>
      <c r="N41" s="16"/>
      <c r="O41" s="16"/>
      <c r="P41" s="16"/>
      <c r="Q41" s="16"/>
    </row>
    <row r="42" spans="1:17">
      <c r="A42" s="39"/>
      <c r="B42" s="620" t="s">
        <v>186</v>
      </c>
      <c r="C42" s="318">
        <v>0.04</v>
      </c>
      <c r="D42" s="209">
        <v>0.04</v>
      </c>
      <c r="E42" s="209">
        <v>0.05</v>
      </c>
      <c r="F42" s="210">
        <v>0.06</v>
      </c>
      <c r="G42" s="221">
        <v>7.0000000000000007E-2</v>
      </c>
      <c r="H42" s="221">
        <v>0.06</v>
      </c>
      <c r="I42" s="221">
        <v>0.06</v>
      </c>
      <c r="J42" s="169"/>
      <c r="K42" s="169"/>
      <c r="L42" s="169"/>
      <c r="M42" s="169"/>
      <c r="N42" s="16"/>
      <c r="O42" s="16"/>
      <c r="P42" s="16"/>
      <c r="Q42" s="16"/>
    </row>
    <row r="43" spans="1:17" ht="19.5" customHeight="1">
      <c r="A43" s="39"/>
      <c r="B43" s="620" t="s">
        <v>187</v>
      </c>
      <c r="C43" s="318">
        <v>0</v>
      </c>
      <c r="D43" s="209">
        <v>0.01</v>
      </c>
      <c r="E43" s="209">
        <v>0.01</v>
      </c>
      <c r="F43" s="210">
        <v>0.01</v>
      </c>
      <c r="G43" s="222" t="s">
        <v>188</v>
      </c>
      <c r="H43" s="222" t="s">
        <v>188</v>
      </c>
      <c r="I43" s="222" t="s">
        <v>188</v>
      </c>
      <c r="J43" s="169"/>
      <c r="K43" s="169"/>
      <c r="L43" s="169"/>
      <c r="M43" s="169"/>
      <c r="N43" s="16"/>
      <c r="O43" s="16"/>
      <c r="P43" s="16"/>
      <c r="Q43" s="16"/>
    </row>
    <row r="44" spans="1:17" ht="19.5" customHeight="1">
      <c r="A44" s="39"/>
      <c r="B44" s="620" t="s">
        <v>189</v>
      </c>
      <c r="C44" s="318">
        <v>0</v>
      </c>
      <c r="D44" s="209">
        <v>0</v>
      </c>
      <c r="E44" s="209">
        <v>0</v>
      </c>
      <c r="F44" s="210">
        <v>0</v>
      </c>
      <c r="G44" s="222" t="s">
        <v>188</v>
      </c>
      <c r="H44" s="222" t="s">
        <v>188</v>
      </c>
      <c r="I44" s="222" t="s">
        <v>188</v>
      </c>
      <c r="J44" s="169"/>
      <c r="K44" s="169"/>
      <c r="L44" s="169"/>
      <c r="M44" s="169"/>
      <c r="N44" s="16"/>
      <c r="O44" s="16"/>
      <c r="P44" s="16"/>
      <c r="Q44" s="16"/>
    </row>
    <row r="45" spans="1:17">
      <c r="A45" s="39"/>
      <c r="B45" s="620" t="s">
        <v>190</v>
      </c>
      <c r="C45" s="318">
        <v>0.43</v>
      </c>
      <c r="D45" s="209">
        <v>0.45</v>
      </c>
      <c r="E45" s="209">
        <v>0.43</v>
      </c>
      <c r="F45" s="210">
        <v>0.43</v>
      </c>
      <c r="G45" s="221">
        <v>0.38</v>
      </c>
      <c r="H45" s="221">
        <v>0.41</v>
      </c>
      <c r="I45" s="221">
        <v>0.42</v>
      </c>
      <c r="J45" s="169"/>
      <c r="K45" s="169"/>
      <c r="L45" s="169"/>
      <c r="M45" s="169"/>
      <c r="N45" s="16"/>
      <c r="O45" s="16"/>
      <c r="P45" s="16"/>
      <c r="Q45" s="16"/>
    </row>
    <row r="46" spans="1:17" ht="15.75" thickBot="1">
      <c r="A46" s="39"/>
      <c r="B46" s="177" t="s">
        <v>191</v>
      </c>
      <c r="C46" s="318">
        <v>0.02</v>
      </c>
      <c r="D46" s="209">
        <v>0.03</v>
      </c>
      <c r="E46" s="209">
        <v>0.02</v>
      </c>
      <c r="F46" s="210">
        <v>0.02</v>
      </c>
      <c r="G46" s="223">
        <v>0.02</v>
      </c>
      <c r="H46" s="224">
        <v>0.02</v>
      </c>
      <c r="I46" s="224">
        <v>0.01</v>
      </c>
      <c r="J46" s="169"/>
      <c r="K46" s="169"/>
      <c r="L46" s="169"/>
      <c r="M46" s="169"/>
      <c r="N46" s="16"/>
      <c r="O46" s="16"/>
      <c r="P46" s="16"/>
      <c r="Q46" s="16"/>
    </row>
    <row r="47" spans="1:17">
      <c r="A47" s="649"/>
      <c r="B47" s="650" t="s">
        <v>192</v>
      </c>
      <c r="C47" s="650"/>
      <c r="D47" s="650"/>
      <c r="E47" s="650"/>
      <c r="F47" s="650"/>
      <c r="G47" s="650"/>
      <c r="H47" s="657" t="s">
        <v>193</v>
      </c>
      <c r="I47" s="169"/>
      <c r="J47" s="169"/>
      <c r="K47" s="169"/>
      <c r="L47" s="169"/>
      <c r="M47" s="16"/>
      <c r="N47" s="16"/>
      <c r="O47" s="16"/>
      <c r="P47" s="16"/>
    </row>
    <row r="48" spans="1:17">
      <c r="A48" s="649"/>
      <c r="B48" s="654" t="s">
        <v>194</v>
      </c>
      <c r="C48" s="654"/>
      <c r="D48" s="654"/>
      <c r="E48" s="654"/>
      <c r="F48" s="654"/>
      <c r="G48" s="654"/>
      <c r="H48" s="657"/>
      <c r="I48" s="169"/>
      <c r="J48" s="169"/>
      <c r="K48" s="169"/>
      <c r="L48" s="169"/>
      <c r="M48" s="16"/>
      <c r="N48" s="16"/>
      <c r="O48" s="16"/>
      <c r="P48" s="16"/>
    </row>
    <row r="49" spans="1:17">
      <c r="A49" s="39"/>
      <c r="B49" s="174"/>
      <c r="C49" s="177"/>
      <c r="D49" s="177"/>
      <c r="E49" s="177"/>
      <c r="F49" s="169"/>
      <c r="G49" s="169"/>
      <c r="H49" s="169"/>
      <c r="I49" s="169"/>
      <c r="J49" s="169"/>
      <c r="K49" s="169"/>
      <c r="L49" s="169"/>
      <c r="M49" s="16"/>
      <c r="N49" s="16"/>
      <c r="O49" s="16"/>
      <c r="P49" s="16"/>
    </row>
    <row r="50" spans="1:17">
      <c r="A50" s="39"/>
      <c r="B50" s="225" t="s">
        <v>193</v>
      </c>
      <c r="C50" s="225" t="s">
        <v>193</v>
      </c>
      <c r="D50" s="169"/>
      <c r="E50" s="169"/>
      <c r="F50" s="169"/>
      <c r="G50" s="169"/>
      <c r="H50" s="169"/>
      <c r="I50" s="169"/>
      <c r="J50" s="169"/>
      <c r="K50" s="169"/>
      <c r="L50" s="169"/>
      <c r="M50" s="16"/>
      <c r="N50" s="16"/>
      <c r="O50" s="16"/>
      <c r="P50" s="16"/>
    </row>
    <row r="51" spans="1:17">
      <c r="A51" s="39"/>
      <c r="B51" s="207" t="s">
        <v>195</v>
      </c>
      <c r="C51" s="656" t="s">
        <v>196</v>
      </c>
      <c r="D51" s="656"/>
      <c r="E51" s="655" t="s">
        <v>197</v>
      </c>
      <c r="F51" s="655"/>
      <c r="G51" s="655"/>
      <c r="H51" s="656" t="s">
        <v>137</v>
      </c>
      <c r="I51" s="656"/>
      <c r="J51" s="656"/>
      <c r="K51" s="656"/>
      <c r="L51" s="205" t="s">
        <v>169</v>
      </c>
      <c r="M51" s="16"/>
      <c r="N51" s="16"/>
      <c r="O51" s="16"/>
      <c r="P51" s="16"/>
    </row>
    <row r="52" spans="1:17">
      <c r="A52" s="39"/>
      <c r="B52" s="177"/>
      <c r="C52" s="226" t="s">
        <v>164</v>
      </c>
      <c r="D52" s="226" t="s">
        <v>163</v>
      </c>
      <c r="E52" s="227" t="s">
        <v>160</v>
      </c>
      <c r="F52" s="228" t="s">
        <v>198</v>
      </c>
      <c r="G52" s="228" t="s">
        <v>199</v>
      </c>
      <c r="H52" s="229" t="s">
        <v>200</v>
      </c>
      <c r="I52" s="226" t="s">
        <v>201</v>
      </c>
      <c r="J52" s="226" t="s">
        <v>202</v>
      </c>
      <c r="K52" s="226" t="s">
        <v>203</v>
      </c>
      <c r="L52" s="228" t="s">
        <v>204</v>
      </c>
      <c r="M52" s="16"/>
      <c r="N52" s="16"/>
      <c r="O52" s="16"/>
      <c r="P52" s="16"/>
    </row>
    <row r="53" spans="1:17" ht="15" customHeight="1">
      <c r="A53" s="39"/>
      <c r="B53" s="230" t="s">
        <v>205</v>
      </c>
      <c r="C53" s="320">
        <v>0.19</v>
      </c>
      <c r="D53" s="321">
        <v>0.19</v>
      </c>
      <c r="E53" s="321">
        <v>0.51</v>
      </c>
      <c r="F53" s="321">
        <v>0.19</v>
      </c>
      <c r="G53" s="321">
        <v>0.08</v>
      </c>
      <c r="H53" s="321">
        <v>0.21</v>
      </c>
      <c r="I53" s="321">
        <v>0.18</v>
      </c>
      <c r="J53" s="321">
        <v>0.11</v>
      </c>
      <c r="K53" s="321">
        <v>0.12</v>
      </c>
      <c r="L53" s="320">
        <v>0.19</v>
      </c>
      <c r="M53" s="16"/>
      <c r="N53" s="16"/>
      <c r="O53" s="16"/>
      <c r="P53" s="16"/>
    </row>
    <row r="54" spans="1:17" ht="15" customHeight="1" thickBot="1">
      <c r="A54" s="39"/>
      <c r="B54" s="231" t="s">
        <v>206</v>
      </c>
      <c r="C54" s="317">
        <v>0.15</v>
      </c>
      <c r="D54" s="317">
        <v>0.2</v>
      </c>
      <c r="E54" s="317">
        <v>0.33</v>
      </c>
      <c r="F54" s="317">
        <v>0.19</v>
      </c>
      <c r="G54" s="317">
        <v>0.14000000000000001</v>
      </c>
      <c r="H54" s="317">
        <v>0.22</v>
      </c>
      <c r="I54" s="317">
        <v>0.18</v>
      </c>
      <c r="J54" s="317">
        <v>7.0000000000000007E-2</v>
      </c>
      <c r="K54" s="317">
        <v>0.18</v>
      </c>
      <c r="L54" s="317">
        <v>0.19</v>
      </c>
      <c r="M54" s="16"/>
      <c r="N54" s="16"/>
      <c r="O54" s="16"/>
      <c r="P54" s="16"/>
    </row>
    <row r="55" spans="1:17">
      <c r="A55" s="39"/>
      <c r="B55" s="225" t="s">
        <v>207</v>
      </c>
      <c r="C55" s="177"/>
      <c r="D55" s="177"/>
      <c r="E55" s="177"/>
      <c r="F55" s="177"/>
      <c r="G55" s="177"/>
      <c r="H55" s="177"/>
      <c r="I55" s="177"/>
      <c r="J55" s="177"/>
      <c r="K55" s="177"/>
      <c r="L55" s="177"/>
      <c r="M55" s="16"/>
      <c r="N55" s="16"/>
      <c r="O55" s="16"/>
      <c r="P55" s="16"/>
    </row>
    <row r="56" spans="1:17">
      <c r="A56" s="39"/>
      <c r="B56" s="225" t="s">
        <v>208</v>
      </c>
      <c r="C56" s="177"/>
      <c r="D56" s="177"/>
      <c r="E56" s="177"/>
      <c r="F56" s="177"/>
      <c r="G56" s="177"/>
      <c r="H56" s="177"/>
      <c r="I56" s="177"/>
      <c r="J56" s="177"/>
      <c r="K56" s="177"/>
      <c r="L56" s="177"/>
      <c r="M56" s="16"/>
      <c r="N56" s="16"/>
      <c r="O56" s="16"/>
      <c r="P56" s="16"/>
    </row>
    <row r="57" spans="1:17">
      <c r="A57" s="39"/>
      <c r="B57" s="225" t="s">
        <v>209</v>
      </c>
      <c r="C57" s="177"/>
      <c r="D57" s="177"/>
      <c r="E57" s="177"/>
      <c r="F57" s="177"/>
      <c r="G57" s="177"/>
      <c r="H57" s="177"/>
      <c r="I57" s="177"/>
      <c r="J57" s="177"/>
      <c r="K57" s="177"/>
      <c r="L57" s="177"/>
      <c r="M57" s="16"/>
      <c r="N57" s="16"/>
      <c r="O57" s="16"/>
      <c r="P57" s="16"/>
    </row>
    <row r="58" spans="1:17">
      <c r="A58" s="39"/>
      <c r="B58" s="225" t="s">
        <v>210</v>
      </c>
      <c r="C58" s="177"/>
      <c r="D58" s="177"/>
      <c r="E58" s="177"/>
      <c r="F58" s="177"/>
      <c r="G58" s="177"/>
      <c r="H58" s="177"/>
      <c r="I58" s="177"/>
      <c r="J58" s="177"/>
      <c r="K58" s="177"/>
      <c r="L58" s="177"/>
      <c r="M58" s="16"/>
      <c r="N58" s="16"/>
      <c r="O58" s="16"/>
      <c r="P58" s="16"/>
    </row>
    <row r="59" spans="1:17">
      <c r="A59" s="39"/>
      <c r="B59" s="225" t="s">
        <v>211</v>
      </c>
      <c r="C59" s="177"/>
      <c r="D59" s="177"/>
      <c r="E59" s="177"/>
      <c r="F59" s="177"/>
      <c r="G59" s="177"/>
      <c r="H59" s="177"/>
      <c r="I59" s="177"/>
      <c r="J59" s="177"/>
      <c r="K59" s="177"/>
      <c r="L59" s="177"/>
      <c r="M59" s="16"/>
      <c r="N59" s="16"/>
      <c r="O59" s="16"/>
      <c r="P59" s="16"/>
    </row>
    <row r="60" spans="1:17">
      <c r="A60" s="39"/>
      <c r="B60" s="177"/>
      <c r="C60" s="177"/>
      <c r="D60" s="169"/>
      <c r="E60" s="169"/>
      <c r="F60" s="169"/>
      <c r="G60" s="169"/>
      <c r="H60" s="169"/>
      <c r="I60" s="169"/>
      <c r="J60" s="169"/>
      <c r="K60" s="169"/>
      <c r="L60" s="169"/>
      <c r="M60" s="16"/>
      <c r="N60" s="16"/>
      <c r="O60" s="16"/>
      <c r="P60" s="16"/>
    </row>
    <row r="61" spans="1:17">
      <c r="A61" s="39"/>
      <c r="B61" s="207" t="s">
        <v>212</v>
      </c>
      <c r="C61" s="208" t="s">
        <v>75</v>
      </c>
      <c r="D61" s="208" t="s">
        <v>76</v>
      </c>
      <c r="E61" s="208" t="s">
        <v>77</v>
      </c>
      <c r="F61" s="177"/>
      <c r="G61" s="177"/>
      <c r="H61" s="177"/>
      <c r="I61" s="177"/>
      <c r="J61" s="177"/>
      <c r="K61" s="177"/>
      <c r="L61" s="177"/>
      <c r="M61" s="177"/>
      <c r="N61" s="16"/>
      <c r="O61" s="16"/>
      <c r="P61" s="16"/>
      <c r="Q61" s="16"/>
    </row>
    <row r="62" spans="1:17" ht="15" customHeight="1">
      <c r="A62" s="39"/>
      <c r="B62" s="232" t="s">
        <v>213</v>
      </c>
      <c r="C62" s="322">
        <v>0.4</v>
      </c>
      <c r="D62" s="233">
        <v>0.4</v>
      </c>
      <c r="E62" s="233">
        <v>0.38</v>
      </c>
      <c r="F62" s="177"/>
      <c r="G62" s="177"/>
      <c r="H62" s="177"/>
      <c r="I62" s="177"/>
      <c r="J62" s="177"/>
      <c r="K62" s="177"/>
      <c r="L62" s="177"/>
      <c r="M62" s="177"/>
      <c r="N62" s="16"/>
      <c r="O62" s="16"/>
      <c r="P62" s="16"/>
      <c r="Q62" s="16"/>
    </row>
    <row r="63" spans="1:17">
      <c r="A63" s="39"/>
      <c r="B63" s="232" t="s">
        <v>214</v>
      </c>
      <c r="C63" s="322">
        <v>0.3</v>
      </c>
      <c r="D63" s="233">
        <v>0.28000000000000003</v>
      </c>
      <c r="E63" s="233">
        <v>0.31</v>
      </c>
      <c r="F63" s="177"/>
      <c r="G63" s="177"/>
      <c r="H63" s="177"/>
      <c r="I63" s="177"/>
      <c r="J63" s="177"/>
      <c r="K63" s="177"/>
      <c r="L63" s="177"/>
      <c r="M63" s="177"/>
      <c r="N63" s="16"/>
      <c r="O63" s="16"/>
      <c r="P63" s="16"/>
      <c r="Q63" s="16"/>
    </row>
    <row r="64" spans="1:17" ht="15" customHeight="1">
      <c r="A64" s="39"/>
      <c r="B64" s="230" t="s">
        <v>215</v>
      </c>
      <c r="C64" s="322">
        <v>0</v>
      </c>
      <c r="D64" s="234" t="s">
        <v>216</v>
      </c>
      <c r="E64" s="234" t="s">
        <v>216</v>
      </c>
      <c r="F64" s="177"/>
      <c r="G64" s="177"/>
      <c r="H64" s="177"/>
      <c r="I64" s="177"/>
      <c r="J64" s="177"/>
      <c r="K64" s="177"/>
      <c r="L64" s="177"/>
      <c r="M64" s="177"/>
      <c r="N64" s="16"/>
      <c r="O64" s="16"/>
      <c r="P64" s="16"/>
      <c r="Q64" s="16"/>
    </row>
    <row r="65" spans="1:17" ht="15" customHeight="1">
      <c r="A65" s="39"/>
      <c r="B65" s="235" t="s">
        <v>217</v>
      </c>
      <c r="C65" s="323" t="s">
        <v>218</v>
      </c>
      <c r="D65" s="234" t="s">
        <v>218</v>
      </c>
      <c r="E65" s="234" t="s">
        <v>218</v>
      </c>
      <c r="F65" s="177"/>
      <c r="G65" s="177"/>
      <c r="H65" s="177"/>
      <c r="I65" s="177"/>
      <c r="J65" s="177"/>
      <c r="K65" s="177"/>
      <c r="L65" s="177"/>
      <c r="M65" s="177"/>
      <c r="N65" s="16"/>
      <c r="O65" s="16"/>
      <c r="P65" s="16"/>
      <c r="Q65" s="16"/>
    </row>
    <row r="66" spans="1:17" ht="15.75" thickBot="1">
      <c r="A66" s="39"/>
      <c r="B66" s="380" t="s">
        <v>169</v>
      </c>
      <c r="C66" s="324">
        <v>0.3</v>
      </c>
      <c r="D66" s="236">
        <v>0.25</v>
      </c>
      <c r="E66" s="236">
        <v>0.26</v>
      </c>
      <c r="F66" s="177"/>
      <c r="G66" s="177"/>
      <c r="H66" s="177"/>
      <c r="I66" s="177"/>
      <c r="J66" s="177"/>
      <c r="K66" s="177"/>
      <c r="L66" s="177"/>
      <c r="M66" s="177"/>
      <c r="N66" s="16"/>
      <c r="O66" s="16"/>
      <c r="P66" s="16"/>
      <c r="Q66" s="16"/>
    </row>
    <row r="67" spans="1:17">
      <c r="A67" s="39"/>
      <c r="B67" s="219" t="s">
        <v>219</v>
      </c>
      <c r="C67" s="219"/>
      <c r="D67" s="219"/>
      <c r="E67" s="219"/>
      <c r="F67" s="219"/>
      <c r="G67" s="177"/>
      <c r="H67" s="177"/>
      <c r="I67" s="177"/>
      <c r="J67" s="177"/>
      <c r="K67" s="177"/>
      <c r="L67" s="177"/>
      <c r="M67" s="16"/>
      <c r="N67" s="16"/>
      <c r="O67" s="16"/>
      <c r="P67" s="16"/>
    </row>
    <row r="68" spans="1:17">
      <c r="A68" s="39"/>
      <c r="B68" s="653" t="s">
        <v>220</v>
      </c>
      <c r="C68" s="653"/>
      <c r="D68" s="653"/>
      <c r="E68" s="653"/>
      <c r="F68" s="653"/>
      <c r="G68" s="653"/>
      <c r="H68" s="653"/>
      <c r="I68" s="653"/>
      <c r="J68" s="653"/>
      <c r="K68" s="653"/>
      <c r="L68" s="653"/>
      <c r="M68" s="16"/>
      <c r="N68" s="16"/>
      <c r="O68" s="16"/>
      <c r="P68" s="16"/>
    </row>
    <row r="69" spans="1:17">
      <c r="A69" s="39"/>
      <c r="B69" s="177"/>
      <c r="C69" s="177"/>
      <c r="D69" s="169"/>
      <c r="E69" s="169"/>
      <c r="F69" s="169"/>
      <c r="G69" s="169"/>
      <c r="H69" s="169"/>
      <c r="I69" s="169"/>
      <c r="J69" s="169"/>
      <c r="K69" s="169"/>
      <c r="L69" s="169"/>
      <c r="M69" s="16"/>
      <c r="N69" s="16"/>
      <c r="O69" s="16"/>
      <c r="P69" s="16"/>
    </row>
    <row r="70" spans="1:17">
      <c r="A70" s="39"/>
      <c r="B70" s="207" t="s">
        <v>221</v>
      </c>
      <c r="C70" s="195" t="s">
        <v>164</v>
      </c>
      <c r="D70" s="195" t="s">
        <v>163</v>
      </c>
      <c r="E70" s="169"/>
      <c r="F70" s="169"/>
      <c r="G70" s="169"/>
      <c r="H70" s="169"/>
      <c r="I70" s="169"/>
      <c r="J70" s="169"/>
      <c r="K70" s="169"/>
      <c r="L70" s="169"/>
      <c r="M70" s="16"/>
      <c r="N70" s="16"/>
      <c r="O70" s="16"/>
      <c r="P70" s="16"/>
    </row>
    <row r="71" spans="1:17">
      <c r="A71" s="39"/>
      <c r="B71" s="232" t="s">
        <v>222</v>
      </c>
      <c r="C71" s="325">
        <v>0</v>
      </c>
      <c r="D71" s="325">
        <v>0.14000000000000001</v>
      </c>
      <c r="E71" s="169"/>
      <c r="F71" s="169"/>
      <c r="G71" s="169"/>
      <c r="H71" s="169"/>
      <c r="I71" s="169"/>
      <c r="J71" s="169"/>
      <c r="K71" s="169"/>
      <c r="L71" s="169"/>
      <c r="M71" s="16"/>
      <c r="N71" s="16"/>
      <c r="O71" s="16"/>
      <c r="P71" s="16"/>
    </row>
    <row r="72" spans="1:17">
      <c r="A72" s="39"/>
      <c r="B72" s="232" t="s">
        <v>223</v>
      </c>
      <c r="C72" s="325">
        <v>0</v>
      </c>
      <c r="D72" s="325">
        <v>0.14000000000000001</v>
      </c>
      <c r="E72" s="169"/>
      <c r="F72" s="169"/>
      <c r="G72" s="169"/>
      <c r="H72" s="169"/>
      <c r="I72" s="169"/>
      <c r="J72" s="169"/>
      <c r="K72" s="169"/>
      <c r="L72" s="169"/>
      <c r="M72" s="16"/>
      <c r="N72" s="16"/>
      <c r="O72" s="16"/>
      <c r="P72" s="16"/>
    </row>
    <row r="73" spans="1:17">
      <c r="A73" s="39"/>
      <c r="B73" s="237" t="s">
        <v>224</v>
      </c>
      <c r="C73" s="325">
        <v>0</v>
      </c>
      <c r="D73" s="325">
        <v>0</v>
      </c>
      <c r="E73" s="169"/>
      <c r="F73" s="169"/>
      <c r="G73" s="169"/>
      <c r="H73" s="169"/>
      <c r="I73" s="169"/>
      <c r="J73" s="169"/>
      <c r="K73" s="169"/>
      <c r="L73" s="169"/>
      <c r="M73" s="16"/>
      <c r="N73" s="16"/>
      <c r="O73" s="16"/>
      <c r="P73" s="16"/>
    </row>
    <row r="74" spans="1:17">
      <c r="A74" s="39"/>
      <c r="B74" s="238" t="s">
        <v>225</v>
      </c>
      <c r="C74" s="326">
        <v>0.43</v>
      </c>
      <c r="D74" s="326">
        <v>0.28999999999999998</v>
      </c>
      <c r="E74" s="169"/>
      <c r="F74" s="169"/>
      <c r="G74" s="169"/>
      <c r="H74" s="169"/>
      <c r="I74" s="169"/>
      <c r="J74" s="169"/>
      <c r="K74" s="169"/>
      <c r="L74" s="169"/>
      <c r="M74" s="16"/>
      <c r="N74" s="16"/>
      <c r="O74" s="16"/>
      <c r="P74" s="16"/>
    </row>
    <row r="75" spans="1:17" ht="15.75" thickBot="1">
      <c r="A75" s="39"/>
      <c r="B75" s="381" t="s">
        <v>169</v>
      </c>
      <c r="C75" s="382">
        <v>0.43</v>
      </c>
      <c r="D75" s="382">
        <v>0.56999999999999995</v>
      </c>
      <c r="E75" s="169"/>
      <c r="F75" s="169"/>
      <c r="G75" s="169"/>
      <c r="H75" s="169"/>
      <c r="I75" s="169"/>
      <c r="J75" s="169"/>
      <c r="K75" s="169"/>
      <c r="L75" s="169"/>
      <c r="M75" s="16"/>
      <c r="N75" s="16"/>
      <c r="O75" s="16"/>
      <c r="P75" s="16"/>
    </row>
    <row r="76" spans="1:17">
      <c r="A76" s="16"/>
      <c r="B76" s="177" t="s">
        <v>226</v>
      </c>
      <c r="C76" s="177"/>
      <c r="D76" s="177"/>
      <c r="E76" s="169"/>
      <c r="F76" s="169"/>
      <c r="G76" s="169"/>
      <c r="H76" s="169"/>
      <c r="I76" s="169"/>
      <c r="J76" s="169"/>
      <c r="K76" s="169"/>
      <c r="L76" s="169"/>
      <c r="M76" s="16"/>
      <c r="N76" s="16"/>
      <c r="O76" s="16"/>
      <c r="P76" s="16"/>
    </row>
    <row r="77" spans="1:17">
      <c r="B77" s="177" t="s">
        <v>227</v>
      </c>
      <c r="C77" s="177"/>
      <c r="D77" s="177"/>
      <c r="E77" s="174"/>
      <c r="F77" s="174"/>
      <c r="G77" s="174"/>
      <c r="H77" s="174"/>
      <c r="I77" s="174"/>
      <c r="J77" s="174"/>
      <c r="K77" s="174"/>
      <c r="L77" s="174"/>
    </row>
    <row r="78" spans="1:17">
      <c r="B78" s="174"/>
      <c r="C78" s="174"/>
      <c r="D78" s="174"/>
      <c r="E78" s="174"/>
      <c r="F78" s="174"/>
      <c r="G78" s="174"/>
      <c r="H78" s="174"/>
      <c r="I78" s="174"/>
      <c r="J78" s="174"/>
      <c r="K78" s="174"/>
      <c r="L78" s="174"/>
    </row>
    <row r="79" spans="1:17">
      <c r="B79" s="174"/>
      <c r="C79" s="174"/>
      <c r="D79" s="174"/>
      <c r="E79" s="174"/>
      <c r="F79" s="174"/>
      <c r="G79" s="174"/>
      <c r="H79" s="174"/>
      <c r="I79" s="174"/>
      <c r="J79" s="174"/>
      <c r="K79" s="174"/>
      <c r="L79" s="174"/>
    </row>
  </sheetData>
  <sheetProtection sheet="1" objects="1" scenarios="1"/>
  <mergeCells count="15">
    <mergeCell ref="B68:L68"/>
    <mergeCell ref="E51:G51"/>
    <mergeCell ref="H47:H48"/>
    <mergeCell ref="B48:G48"/>
    <mergeCell ref="H51:K51"/>
    <mergeCell ref="C51:D51"/>
    <mergeCell ref="B7:L7"/>
    <mergeCell ref="A47:A48"/>
    <mergeCell ref="B47:G47"/>
    <mergeCell ref="F9:H9"/>
    <mergeCell ref="I9:J9"/>
    <mergeCell ref="B24:G24"/>
    <mergeCell ref="B37:H37"/>
    <mergeCell ref="F19:H19"/>
    <mergeCell ref="I19:J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8B40-256B-7C4D-8DA7-B7338321A7C0}">
  <sheetPr>
    <pageSetUpPr autoPageBreaks="0"/>
  </sheetPr>
  <dimension ref="A1:AE132"/>
  <sheetViews>
    <sheetView showGridLines="0" tabSelected="1" topLeftCell="A95" zoomScale="125" zoomScaleNormal="100" workbookViewId="0">
      <selection activeCell="N107" sqref="N107"/>
    </sheetView>
  </sheetViews>
  <sheetFormatPr defaultColWidth="7.42578125" defaultRowHeight="15" customHeight="1"/>
  <cols>
    <col min="1" max="1" width="5" style="389" customWidth="1"/>
    <col min="2" max="2" width="32.42578125" style="389" customWidth="1"/>
    <col min="3" max="3" width="13.42578125" style="390" customWidth="1"/>
    <col min="4" max="4" width="8.42578125" style="389" customWidth="1"/>
    <col min="5" max="5" width="11.140625" style="389" customWidth="1"/>
    <col min="6" max="6" width="11.42578125" style="389" customWidth="1"/>
    <col min="7" max="7" width="10.140625" style="389" bestFit="1" customWidth="1"/>
    <col min="8" max="8" width="8" style="389" customWidth="1"/>
    <col min="9" max="9" width="15.42578125" style="389" customWidth="1"/>
    <col min="10" max="10" width="19.85546875" style="389" customWidth="1"/>
    <col min="11" max="15" width="8.42578125" style="389" customWidth="1"/>
    <col min="16" max="16" width="8.140625" style="389" customWidth="1"/>
    <col min="17" max="17" width="9" style="389" customWidth="1"/>
    <col min="18" max="18" width="8.42578125" style="389" customWidth="1"/>
    <col min="19" max="19" width="11.42578125" style="389" bestFit="1" customWidth="1"/>
    <col min="20" max="20" width="7.42578125" style="389"/>
    <col min="21" max="21" width="14.42578125" style="389" customWidth="1"/>
    <col min="22" max="23" width="10.140625" style="389" customWidth="1"/>
    <col min="24" max="16384" width="7.42578125" style="389"/>
  </cols>
  <sheetData>
    <row r="1" spans="1:23">
      <c r="K1" s="391"/>
      <c r="L1" s="279"/>
      <c r="O1" s="391"/>
      <c r="P1" s="391"/>
      <c r="Q1" s="162"/>
    </row>
    <row r="5" spans="1:23">
      <c r="B5" s="392" t="s">
        <v>228</v>
      </c>
      <c r="C5" s="393"/>
      <c r="D5" s="392"/>
    </row>
    <row r="7" spans="1:23" ht="66.75" customHeight="1">
      <c r="B7" s="661" t="s">
        <v>229</v>
      </c>
      <c r="C7" s="661"/>
      <c r="D7" s="661"/>
      <c r="E7" s="661"/>
      <c r="F7" s="661"/>
      <c r="G7" s="661"/>
      <c r="H7" s="661"/>
      <c r="I7" s="661"/>
      <c r="J7" s="661"/>
      <c r="K7" s="661"/>
      <c r="L7" s="661"/>
      <c r="M7" s="661"/>
      <c r="N7" s="661"/>
      <c r="O7" s="661"/>
      <c r="P7" s="661"/>
      <c r="Q7" s="661"/>
      <c r="R7" s="661"/>
    </row>
    <row r="8" spans="1:23">
      <c r="A8" s="394"/>
      <c r="B8" s="37"/>
      <c r="C8" s="395"/>
      <c r="D8" s="37"/>
      <c r="E8" s="37"/>
      <c r="F8" s="37"/>
      <c r="G8" s="37"/>
      <c r="H8" s="37"/>
      <c r="I8" s="37"/>
      <c r="J8" s="37"/>
      <c r="K8" s="37"/>
      <c r="L8" s="37"/>
      <c r="M8" s="37"/>
      <c r="N8" s="37"/>
      <c r="O8" s="37"/>
      <c r="P8" s="37"/>
      <c r="Q8" s="37"/>
      <c r="R8" s="37"/>
      <c r="U8" s="396"/>
      <c r="V8" s="396"/>
      <c r="W8" s="396"/>
    </row>
    <row r="9" spans="1:23" ht="20.25" customHeight="1">
      <c r="A9" s="394"/>
      <c r="B9" s="166" t="s">
        <v>230</v>
      </c>
      <c r="C9" s="167" t="s">
        <v>231</v>
      </c>
      <c r="D9" s="167" t="s">
        <v>232</v>
      </c>
      <c r="E9" s="167" t="s">
        <v>77</v>
      </c>
      <c r="F9" s="167" t="s">
        <v>78</v>
      </c>
      <c r="G9" s="168" t="s">
        <v>79</v>
      </c>
      <c r="H9" s="168" t="s">
        <v>80</v>
      </c>
      <c r="I9" s="397"/>
      <c r="J9" s="166" t="s">
        <v>233</v>
      </c>
      <c r="K9" s="615" t="s">
        <v>231</v>
      </c>
      <c r="L9" s="167" t="s">
        <v>232</v>
      </c>
      <c r="M9" s="167" t="s">
        <v>77</v>
      </c>
      <c r="N9" s="167" t="s">
        <v>78</v>
      </c>
      <c r="O9" s="168" t="s">
        <v>79</v>
      </c>
      <c r="P9" s="168" t="s">
        <v>80</v>
      </c>
      <c r="S9" s="398"/>
      <c r="T9" s="399"/>
      <c r="U9" s="396"/>
    </row>
    <row r="10" spans="1:23">
      <c r="A10" s="394"/>
      <c r="B10" s="170" t="s">
        <v>234</v>
      </c>
      <c r="C10" s="400">
        <v>730.63106307550402</v>
      </c>
      <c r="D10" s="171">
        <v>712.84645119999993</v>
      </c>
      <c r="E10" s="193">
        <v>655</v>
      </c>
      <c r="F10" s="193">
        <v>621.1</v>
      </c>
      <c r="G10" s="193">
        <v>507.5</v>
      </c>
      <c r="H10" s="193">
        <v>566.9</v>
      </c>
      <c r="I10" s="397"/>
      <c r="J10" s="170" t="s">
        <v>234</v>
      </c>
      <c r="K10" s="401">
        <v>462.74850531067096</v>
      </c>
      <c r="L10" s="171">
        <v>441.32675040000009</v>
      </c>
      <c r="M10" s="193">
        <v>373.89</v>
      </c>
      <c r="N10" s="193">
        <v>383.7</v>
      </c>
      <c r="O10" s="193">
        <v>376.2</v>
      </c>
      <c r="P10" s="193">
        <v>343.7</v>
      </c>
      <c r="R10" s="402"/>
      <c r="S10" s="403"/>
      <c r="T10" s="404"/>
      <c r="U10" s="396"/>
    </row>
    <row r="11" spans="1:23">
      <c r="A11" s="394"/>
      <c r="B11" s="170" t="s">
        <v>235</v>
      </c>
      <c r="C11" s="400">
        <v>319.5830095739077</v>
      </c>
      <c r="D11" s="171">
        <v>317.27877369999953</v>
      </c>
      <c r="E11" s="193">
        <v>309.10000000000002</v>
      </c>
      <c r="F11" s="193">
        <v>306.8</v>
      </c>
      <c r="G11" s="193">
        <v>302</v>
      </c>
      <c r="H11" s="193">
        <v>292.8</v>
      </c>
      <c r="I11" s="397"/>
      <c r="J11" s="170" t="s">
        <v>236</v>
      </c>
      <c r="K11" s="401">
        <v>147.02029720858792</v>
      </c>
      <c r="L11" s="171">
        <v>145.73109039999986</v>
      </c>
      <c r="M11" s="193">
        <v>155.91499999999999</v>
      </c>
      <c r="N11" s="193">
        <v>145.9</v>
      </c>
      <c r="O11" s="193">
        <v>152</v>
      </c>
      <c r="P11" s="193">
        <v>154.19999999999999</v>
      </c>
      <c r="S11" s="403"/>
      <c r="T11" s="404"/>
      <c r="U11" s="396"/>
    </row>
    <row r="12" spans="1:23" ht="13.7" customHeight="1">
      <c r="A12" s="394"/>
      <c r="B12" s="170" t="s">
        <v>237</v>
      </c>
      <c r="C12" s="400">
        <v>24.779548399999996</v>
      </c>
      <c r="D12" s="171">
        <v>188.18278140000001</v>
      </c>
      <c r="E12" s="193">
        <v>196.7</v>
      </c>
      <c r="F12" s="193">
        <v>174.9</v>
      </c>
      <c r="G12" s="193">
        <v>166.5</v>
      </c>
      <c r="H12" s="193">
        <v>187.9</v>
      </c>
      <c r="I12" s="397"/>
      <c r="J12" s="170" t="s">
        <v>237</v>
      </c>
      <c r="K12" s="401">
        <v>33.207955699999992</v>
      </c>
      <c r="L12" s="171">
        <v>135.00997159999991</v>
      </c>
      <c r="M12" s="193">
        <v>121.32</v>
      </c>
      <c r="N12" s="193">
        <v>109.8</v>
      </c>
      <c r="O12" s="193">
        <v>117.1</v>
      </c>
      <c r="P12" s="193">
        <v>123</v>
      </c>
      <c r="S12" s="403"/>
      <c r="T12" s="404"/>
      <c r="U12" s="396"/>
    </row>
    <row r="13" spans="1:23">
      <c r="A13" s="394"/>
      <c r="B13" s="170" t="s">
        <v>238</v>
      </c>
      <c r="C13" s="400">
        <v>22.577590284427121</v>
      </c>
      <c r="D13" s="171">
        <v>20.641369600000001</v>
      </c>
      <c r="E13" s="193">
        <v>21.5</v>
      </c>
      <c r="F13" s="193">
        <v>23.8</v>
      </c>
      <c r="G13" s="193">
        <v>23.8</v>
      </c>
      <c r="H13" s="193">
        <v>23.7</v>
      </c>
      <c r="I13" s="397"/>
      <c r="J13" s="170" t="s">
        <v>238</v>
      </c>
      <c r="K13" s="401">
        <v>19.788315817961884</v>
      </c>
      <c r="L13" s="171">
        <v>19.842798500000015</v>
      </c>
      <c r="M13" s="193">
        <v>20.353000000000002</v>
      </c>
      <c r="N13" s="193">
        <v>20.9</v>
      </c>
      <c r="O13" s="193">
        <v>21.7</v>
      </c>
      <c r="P13" s="193">
        <v>23.9</v>
      </c>
      <c r="S13" s="403"/>
      <c r="T13" s="404"/>
      <c r="U13" s="396"/>
    </row>
    <row r="14" spans="1:23">
      <c r="A14" s="394"/>
      <c r="B14" s="172" t="s">
        <v>239</v>
      </c>
      <c r="C14" s="400">
        <v>5.3256400000000002E-2</v>
      </c>
      <c r="D14" s="171">
        <v>0.32144940000000005</v>
      </c>
      <c r="E14" s="193">
        <v>0.432</v>
      </c>
      <c r="F14" s="193">
        <v>0.1</v>
      </c>
      <c r="G14" s="193" t="s">
        <v>188</v>
      </c>
      <c r="H14" s="193" t="s">
        <v>188</v>
      </c>
      <c r="I14" s="397"/>
      <c r="J14" s="172" t="s">
        <v>239</v>
      </c>
      <c r="K14" s="401">
        <v>6.1220366857744374E-2</v>
      </c>
      <c r="L14" s="171">
        <v>6.7115485000000001</v>
      </c>
      <c r="M14" s="193">
        <v>10.856999999999999</v>
      </c>
      <c r="N14" s="193">
        <v>10</v>
      </c>
      <c r="O14" s="193" t="s">
        <v>188</v>
      </c>
      <c r="P14" s="193" t="s">
        <v>188</v>
      </c>
      <c r="S14" s="403"/>
      <c r="T14" s="404"/>
      <c r="U14" s="396"/>
    </row>
    <row r="15" spans="1:23" ht="15.75" thickBot="1">
      <c r="A15" s="394"/>
      <c r="B15" s="405" t="s">
        <v>169</v>
      </c>
      <c r="C15" s="406">
        <v>1097.6244677338384</v>
      </c>
      <c r="D15" s="407">
        <v>1239.2708252999994</v>
      </c>
      <c r="E15" s="408">
        <v>1182.732</v>
      </c>
      <c r="F15" s="408">
        <v>1133.5</v>
      </c>
      <c r="G15" s="408">
        <v>1015.1</v>
      </c>
      <c r="H15" s="408">
        <v>1083.8</v>
      </c>
      <c r="I15" s="397"/>
      <c r="J15" s="405" t="s">
        <v>169</v>
      </c>
      <c r="K15" s="409">
        <v>662.82629440407845</v>
      </c>
      <c r="L15" s="407">
        <v>748.62215939999999</v>
      </c>
      <c r="M15" s="408">
        <v>682.33499999999992</v>
      </c>
      <c r="N15" s="408">
        <v>687.6</v>
      </c>
      <c r="O15" s="408">
        <v>698.5</v>
      </c>
      <c r="P15" s="408">
        <v>687</v>
      </c>
      <c r="S15" s="403"/>
      <c r="T15" s="410"/>
      <c r="U15" s="396"/>
    </row>
    <row r="16" spans="1:23" hidden="1">
      <c r="A16" s="394"/>
      <c r="B16" s="411" t="s">
        <v>240</v>
      </c>
      <c r="C16" s="412">
        <v>6107</v>
      </c>
      <c r="D16" s="412">
        <v>7881</v>
      </c>
      <c r="E16" s="412">
        <v>7972</v>
      </c>
      <c r="F16" s="412">
        <v>8106</v>
      </c>
      <c r="G16" s="412">
        <v>7225</v>
      </c>
      <c r="H16" s="412">
        <v>6691</v>
      </c>
      <c r="I16" s="397"/>
      <c r="J16" s="411" t="s">
        <v>240</v>
      </c>
      <c r="K16" s="412">
        <v>6107</v>
      </c>
      <c r="L16" s="412">
        <v>7881</v>
      </c>
      <c r="M16" s="412">
        <v>7972</v>
      </c>
      <c r="N16" s="412">
        <v>8106</v>
      </c>
      <c r="O16" s="412">
        <v>7225</v>
      </c>
      <c r="P16" s="412">
        <v>6691</v>
      </c>
      <c r="S16" s="403"/>
      <c r="T16" s="410"/>
      <c r="U16" s="396"/>
    </row>
    <row r="17" spans="1:27" ht="23.25" hidden="1" thickBot="1">
      <c r="A17" s="394"/>
      <c r="B17" s="413" t="s">
        <v>241</v>
      </c>
      <c r="C17" s="414">
        <v>0.17973218728243628</v>
      </c>
      <c r="D17" s="415">
        <v>0.15724791591168627</v>
      </c>
      <c r="E17" s="415">
        <v>0.1483607626693427</v>
      </c>
      <c r="F17" s="415">
        <v>0.13983469035282506</v>
      </c>
      <c r="G17" s="415">
        <v>0.14049826989619377</v>
      </c>
      <c r="H17" s="415">
        <v>0.16197877746226275</v>
      </c>
      <c r="I17" s="397"/>
      <c r="J17" s="413" t="s">
        <v>241</v>
      </c>
      <c r="K17" s="414">
        <v>0.1085354993293071</v>
      </c>
      <c r="L17" s="415">
        <v>9.4990757441948986E-2</v>
      </c>
      <c r="M17" s="415">
        <v>8.5591445057701943E-2</v>
      </c>
      <c r="N17" s="415">
        <v>8.4826054774241308E-2</v>
      </c>
      <c r="O17" s="415">
        <v>9.6678200692041527E-2</v>
      </c>
      <c r="P17" s="415">
        <v>0.10267523539082349</v>
      </c>
      <c r="S17" s="403"/>
      <c r="T17" s="410"/>
      <c r="U17" s="396"/>
    </row>
    <row r="18" spans="1:27" ht="24" customHeight="1">
      <c r="A18" s="394"/>
      <c r="B18" s="662" t="s">
        <v>242</v>
      </c>
      <c r="C18" s="662"/>
      <c r="D18" s="662"/>
      <c r="E18" s="662"/>
      <c r="F18" s="662"/>
      <c r="G18" s="662"/>
      <c r="H18" s="662"/>
      <c r="I18" s="397"/>
      <c r="J18" s="662" t="s">
        <v>243</v>
      </c>
      <c r="K18" s="662"/>
      <c r="L18" s="662"/>
      <c r="M18" s="662"/>
      <c r="N18" s="662"/>
      <c r="O18" s="662"/>
      <c r="P18" s="662"/>
      <c r="U18" s="416"/>
      <c r="V18" s="417"/>
      <c r="W18" s="396"/>
    </row>
    <row r="19" spans="1:27" ht="33.75" customHeight="1">
      <c r="A19" s="394"/>
      <c r="B19" s="659" t="s">
        <v>244</v>
      </c>
      <c r="C19" s="659"/>
      <c r="D19" s="659"/>
      <c r="E19" s="659"/>
      <c r="F19" s="659"/>
      <c r="G19" s="659"/>
      <c r="H19" s="659"/>
      <c r="I19" s="397"/>
      <c r="J19" s="659" t="s">
        <v>245</v>
      </c>
      <c r="K19" s="659"/>
      <c r="L19" s="659"/>
      <c r="M19" s="659"/>
      <c r="N19" s="659"/>
      <c r="O19" s="659"/>
      <c r="P19" s="659"/>
      <c r="U19" s="416"/>
      <c r="V19" s="417"/>
      <c r="W19" s="396"/>
    </row>
    <row r="20" spans="1:27" ht="15" customHeight="1">
      <c r="A20" s="394"/>
      <c r="B20" s="659" t="s">
        <v>246</v>
      </c>
      <c r="C20" s="659"/>
      <c r="D20" s="659"/>
      <c r="E20" s="659"/>
      <c r="F20" s="659"/>
      <c r="G20" s="659"/>
      <c r="H20" s="659"/>
      <c r="I20" s="397"/>
      <c r="J20" s="659" t="s">
        <v>246</v>
      </c>
      <c r="K20" s="659"/>
      <c r="L20" s="659"/>
      <c r="M20" s="659"/>
      <c r="N20" s="659"/>
      <c r="O20" s="659"/>
      <c r="P20" s="659"/>
      <c r="U20" s="416"/>
      <c r="V20" s="417"/>
      <c r="W20" s="396"/>
    </row>
    <row r="21" spans="1:27" hidden="1">
      <c r="A21" s="394"/>
      <c r="B21" s="397" t="s">
        <v>247</v>
      </c>
      <c r="C21" s="418"/>
      <c r="D21" s="397"/>
      <c r="E21" s="397"/>
      <c r="F21" s="397"/>
      <c r="G21" s="397"/>
      <c r="H21" s="397"/>
      <c r="I21" s="397"/>
      <c r="J21" s="397"/>
      <c r="K21" s="397"/>
      <c r="L21" s="397"/>
      <c r="M21" s="397"/>
      <c r="N21" s="397"/>
      <c r="O21" s="397"/>
      <c r="U21" s="403"/>
      <c r="V21" s="417"/>
      <c r="W21" s="396"/>
    </row>
    <row r="22" spans="1:27">
      <c r="A22" s="394"/>
      <c r="B22" s="397"/>
      <c r="C22" s="418"/>
      <c r="D22" s="397"/>
      <c r="E22" s="397"/>
      <c r="F22" s="397"/>
      <c r="G22" s="397"/>
      <c r="H22" s="397"/>
      <c r="I22" s="397"/>
      <c r="J22" s="397"/>
      <c r="K22" s="397"/>
      <c r="L22" s="397"/>
      <c r="M22" s="397"/>
      <c r="N22" s="397"/>
      <c r="O22" s="397"/>
      <c r="R22" s="403"/>
    </row>
    <row r="23" spans="1:27">
      <c r="A23" s="394"/>
      <c r="B23" s="419" t="s">
        <v>248</v>
      </c>
      <c r="C23" s="167" t="s">
        <v>75</v>
      </c>
      <c r="D23" s="167" t="s">
        <v>249</v>
      </c>
      <c r="E23" s="167" t="s">
        <v>77</v>
      </c>
      <c r="F23" s="420" t="s">
        <v>78</v>
      </c>
      <c r="G23" s="420" t="s">
        <v>79</v>
      </c>
      <c r="H23" s="420" t="s">
        <v>250</v>
      </c>
      <c r="I23" s="397"/>
      <c r="J23" s="421"/>
      <c r="K23" s="422"/>
      <c r="L23" s="422"/>
      <c r="M23" s="422"/>
      <c r="N23" s="422"/>
      <c r="O23" s="423"/>
      <c r="P23" s="423"/>
      <c r="Q23" s="403"/>
      <c r="R23" s="424"/>
      <c r="S23" s="396"/>
      <c r="Z23" s="403"/>
      <c r="AA23" s="424"/>
    </row>
    <row r="24" spans="1:27">
      <c r="A24" s="394"/>
      <c r="B24" s="170" t="s">
        <v>251</v>
      </c>
      <c r="C24" s="400">
        <v>74.972707517515545</v>
      </c>
      <c r="D24" s="171">
        <v>79.599999999999994</v>
      </c>
      <c r="E24" s="193">
        <v>81.453999999999994</v>
      </c>
      <c r="F24" s="193">
        <v>80.476950000000002</v>
      </c>
      <c r="G24" s="193">
        <v>72.099999999999994</v>
      </c>
      <c r="H24" s="193">
        <v>76.099999999999994</v>
      </c>
      <c r="I24" s="397"/>
      <c r="J24" s="425"/>
      <c r="K24" s="425" t="s">
        <v>80</v>
      </c>
      <c r="L24" s="425" t="s">
        <v>79</v>
      </c>
      <c r="M24" s="425" t="s">
        <v>78</v>
      </c>
      <c r="N24" s="425" t="s">
        <v>77</v>
      </c>
      <c r="O24" s="425" t="s">
        <v>76</v>
      </c>
      <c r="P24" s="426" t="s">
        <v>75</v>
      </c>
      <c r="R24" s="424"/>
      <c r="Z24" s="396"/>
      <c r="AA24" s="424"/>
    </row>
    <row r="25" spans="1:27">
      <c r="A25" s="394"/>
      <c r="B25" s="170" t="s">
        <v>252</v>
      </c>
      <c r="C25" s="400">
        <v>60.18445603362516</v>
      </c>
      <c r="D25" s="171">
        <v>69.926380600000044</v>
      </c>
      <c r="E25" s="193">
        <v>66.668000000000006</v>
      </c>
      <c r="F25" s="193">
        <v>68.2</v>
      </c>
      <c r="G25" s="193">
        <v>69.7</v>
      </c>
      <c r="H25" s="193">
        <v>70.400000000000006</v>
      </c>
      <c r="I25" s="397"/>
      <c r="J25" s="427" t="s">
        <v>253</v>
      </c>
      <c r="K25" s="427">
        <v>76.099999999999994</v>
      </c>
      <c r="L25" s="427">
        <v>72.099999999999994</v>
      </c>
      <c r="M25" s="428">
        <v>80.476950000000002</v>
      </c>
      <c r="N25" s="428">
        <v>81.453999999999994</v>
      </c>
      <c r="O25" s="428">
        <v>79.599999999999994</v>
      </c>
      <c r="P25" s="426">
        <v>74.972707517515545</v>
      </c>
      <c r="R25" s="424"/>
      <c r="S25" s="396"/>
      <c r="AA25" s="429"/>
    </row>
    <row r="26" spans="1:27">
      <c r="A26" s="394"/>
      <c r="B26" s="170" t="s">
        <v>254</v>
      </c>
      <c r="C26" s="400">
        <v>4.6470260999999999E-2</v>
      </c>
      <c r="D26" s="171">
        <v>20.437061747499992</v>
      </c>
      <c r="E26" s="193">
        <v>23.152999999999999</v>
      </c>
      <c r="F26" s="193">
        <v>47.8</v>
      </c>
      <c r="G26" s="193">
        <v>63.1</v>
      </c>
      <c r="H26" s="193">
        <v>71.8</v>
      </c>
      <c r="I26" s="397"/>
      <c r="J26" s="427" t="s">
        <v>255</v>
      </c>
      <c r="K26" s="427">
        <v>71.8</v>
      </c>
      <c r="L26" s="427">
        <v>63.1</v>
      </c>
      <c r="M26" s="427">
        <v>47.8</v>
      </c>
      <c r="N26" s="428">
        <v>23.152999999999999</v>
      </c>
      <c r="O26" s="428">
        <v>20.437061747499992</v>
      </c>
      <c r="P26" s="430">
        <v>4.6470260999999999E-2</v>
      </c>
      <c r="R26" s="424"/>
    </row>
    <row r="27" spans="1:27" ht="15.75" thickBot="1">
      <c r="A27" s="394"/>
      <c r="B27" s="431" t="s">
        <v>256</v>
      </c>
      <c r="C27" s="432">
        <v>75.019177778515541</v>
      </c>
      <c r="D27" s="433">
        <v>100.03706174749999</v>
      </c>
      <c r="E27" s="472">
        <v>104.607</v>
      </c>
      <c r="F27" s="434">
        <v>128.30000000000001</v>
      </c>
      <c r="G27" s="435">
        <v>135.19999999999999</v>
      </c>
      <c r="H27" s="435">
        <v>147.9</v>
      </c>
      <c r="I27" s="397"/>
      <c r="J27" s="427" t="s">
        <v>257</v>
      </c>
      <c r="K27" s="428">
        <v>22.104319234793007</v>
      </c>
      <c r="L27" s="428">
        <v>18.712802768166089</v>
      </c>
      <c r="M27" s="428">
        <v>15.827781889958057</v>
      </c>
      <c r="N27" s="428">
        <v>13.121801304565981</v>
      </c>
      <c r="O27" s="428">
        <v>12.693447753774899</v>
      </c>
      <c r="P27" s="436">
        <v>12.284129323483796</v>
      </c>
      <c r="R27" s="424"/>
      <c r="T27" s="437"/>
      <c r="U27" s="437"/>
      <c r="V27" s="437"/>
      <c r="W27" s="437"/>
      <c r="X27" s="437"/>
    </row>
    <row r="28" spans="1:27" hidden="1">
      <c r="A28" s="394"/>
      <c r="B28" s="411" t="s">
        <v>240</v>
      </c>
      <c r="C28" s="412">
        <v>6107</v>
      </c>
      <c r="D28" s="412">
        <v>7881</v>
      </c>
      <c r="E28" s="412">
        <v>7972</v>
      </c>
      <c r="F28" s="412">
        <v>8106</v>
      </c>
      <c r="G28" s="412">
        <v>7225</v>
      </c>
      <c r="H28" s="412">
        <v>6691</v>
      </c>
      <c r="I28" s="438"/>
      <c r="J28" s="427"/>
      <c r="K28" s="427"/>
      <c r="L28" s="427"/>
      <c r="M28" s="428"/>
      <c r="N28" s="428"/>
      <c r="O28" s="428"/>
      <c r="P28" s="426"/>
      <c r="R28" s="424"/>
      <c r="S28" s="396"/>
      <c r="AA28" s="429"/>
    </row>
    <row r="29" spans="1:27" ht="24.75" thickBot="1">
      <c r="A29" s="394"/>
      <c r="B29" s="413" t="s">
        <v>258</v>
      </c>
      <c r="C29" s="432">
        <v>12.284129323483796</v>
      </c>
      <c r="D29" s="433">
        <v>12.693447753774899</v>
      </c>
      <c r="E29" s="433">
        <v>13.121801304565981</v>
      </c>
      <c r="F29" s="439">
        <v>15.827781889958057</v>
      </c>
      <c r="G29" s="439">
        <v>18.712802768166089</v>
      </c>
      <c r="H29" s="439">
        <v>22.104319234793007</v>
      </c>
      <c r="I29" s="440"/>
      <c r="J29" s="438"/>
      <c r="K29" s="441"/>
      <c r="L29" s="441"/>
      <c r="M29" s="441"/>
      <c r="N29" s="441"/>
      <c r="O29" s="441"/>
      <c r="P29" s="442"/>
      <c r="Q29" s="443"/>
      <c r="R29" s="444"/>
      <c r="T29" s="437"/>
      <c r="U29" s="437"/>
      <c r="V29" s="437"/>
      <c r="W29" s="437"/>
      <c r="X29" s="437"/>
    </row>
    <row r="30" spans="1:27" ht="15.75" hidden="1" thickBot="1">
      <c r="A30" s="394"/>
      <c r="B30" s="411" t="s">
        <v>259</v>
      </c>
      <c r="C30" s="432">
        <v>7666.1</v>
      </c>
      <c r="D30" s="445">
        <v>8897.7999999999993</v>
      </c>
      <c r="E30" s="445">
        <v>8371.5</v>
      </c>
      <c r="F30" s="445">
        <v>9717.9</v>
      </c>
      <c r="G30" s="445">
        <v>6136.7</v>
      </c>
      <c r="H30" s="445">
        <v>4991.7</v>
      </c>
      <c r="I30" s="438"/>
      <c r="J30" s="438"/>
      <c r="K30" s="441"/>
      <c r="L30" s="441"/>
      <c r="M30" s="441"/>
      <c r="N30" s="441"/>
      <c r="O30" s="441"/>
      <c r="P30" s="442"/>
      <c r="Q30" s="443"/>
      <c r="R30" s="444"/>
      <c r="T30" s="437"/>
      <c r="U30" s="437"/>
      <c r="V30" s="437"/>
      <c r="W30" s="437"/>
      <c r="X30" s="437"/>
    </row>
    <row r="31" spans="1:27" ht="23.25" hidden="1" thickBot="1">
      <c r="A31" s="394"/>
      <c r="B31" s="413" t="s">
        <v>260</v>
      </c>
      <c r="C31" s="432">
        <v>9.7858334457567135E-3</v>
      </c>
      <c r="D31" s="446">
        <v>1.1242898440906741E-2</v>
      </c>
      <c r="E31" s="446">
        <v>1.2495610105715822E-2</v>
      </c>
      <c r="F31" s="446">
        <v>1.3202440856563663E-2</v>
      </c>
      <c r="G31" s="446">
        <v>2.2031384946306645E-2</v>
      </c>
      <c r="H31" s="446">
        <v>2.9629184446180661E-2</v>
      </c>
      <c r="I31" s="447"/>
      <c r="J31" s="438"/>
      <c r="K31" s="441"/>
      <c r="L31" s="441"/>
      <c r="M31" s="441"/>
      <c r="N31" s="441"/>
      <c r="O31" s="441"/>
      <c r="P31" s="442"/>
      <c r="Q31" s="443"/>
      <c r="R31" s="444"/>
      <c r="T31" s="437"/>
      <c r="U31" s="437"/>
      <c r="V31" s="437"/>
      <c r="W31" s="437"/>
      <c r="X31" s="437"/>
    </row>
    <row r="32" spans="1:27" ht="15.75" thickBot="1">
      <c r="A32" s="394"/>
      <c r="B32" s="413" t="s">
        <v>261</v>
      </c>
      <c r="C32" s="448">
        <v>0.49277094132173405</v>
      </c>
      <c r="D32" s="449">
        <v>0.32361689149763362</v>
      </c>
      <c r="E32" s="449">
        <v>0.29271805273833673</v>
      </c>
      <c r="F32" s="449">
        <v>0.13252197430696411</v>
      </c>
      <c r="G32" s="449">
        <v>8.5868830290737094E-2</v>
      </c>
      <c r="H32" s="439"/>
      <c r="I32" s="447"/>
      <c r="J32" s="438"/>
      <c r="K32" s="441"/>
      <c r="L32" s="441"/>
      <c r="M32" s="441"/>
      <c r="N32" s="441"/>
      <c r="O32" s="441"/>
      <c r="P32" s="442"/>
      <c r="Q32" s="443"/>
      <c r="R32" s="444"/>
      <c r="T32" s="437"/>
      <c r="U32" s="437"/>
      <c r="V32" s="437"/>
      <c r="W32" s="437"/>
      <c r="X32" s="437"/>
    </row>
    <row r="33" spans="1:31">
      <c r="A33" s="394"/>
      <c r="B33" s="411" t="s">
        <v>262</v>
      </c>
      <c r="C33" s="609">
        <v>1.196</v>
      </c>
      <c r="D33" s="412" t="s">
        <v>188</v>
      </c>
      <c r="E33" s="412" t="s">
        <v>188</v>
      </c>
      <c r="F33" s="412" t="s">
        <v>188</v>
      </c>
      <c r="G33" s="412" t="s">
        <v>188</v>
      </c>
      <c r="H33" s="412" t="s">
        <v>188</v>
      </c>
      <c r="I33" s="447"/>
      <c r="J33" s="438"/>
      <c r="K33" s="441"/>
      <c r="L33" s="441"/>
      <c r="M33" s="441"/>
      <c r="N33" s="441"/>
      <c r="O33" s="441"/>
      <c r="P33" s="442"/>
      <c r="Q33" s="443"/>
      <c r="R33" s="444"/>
      <c r="T33" s="437"/>
      <c r="U33" s="437"/>
      <c r="V33" s="437"/>
      <c r="W33" s="437"/>
      <c r="X33" s="437"/>
    </row>
    <row r="34" spans="1:31" ht="15.75" thickBot="1">
      <c r="A34" s="394"/>
      <c r="B34" s="413" t="s">
        <v>263</v>
      </c>
      <c r="C34" s="610">
        <v>0.50085748628454674</v>
      </c>
      <c r="D34" s="611">
        <v>0.32361689149763362</v>
      </c>
      <c r="E34" s="611">
        <v>0.29271805273833673</v>
      </c>
      <c r="F34" s="611">
        <v>0.13252197430696411</v>
      </c>
      <c r="G34" s="611">
        <v>8.5868830290737094E-2</v>
      </c>
      <c r="H34" s="439"/>
      <c r="I34" s="447"/>
      <c r="J34" s="438"/>
      <c r="K34" s="441"/>
      <c r="L34" s="441"/>
      <c r="M34" s="441"/>
      <c r="N34" s="441"/>
      <c r="O34" s="441"/>
      <c r="P34" s="442"/>
      <c r="Q34" s="443"/>
      <c r="R34" s="444"/>
      <c r="T34" s="437"/>
      <c r="U34" s="437"/>
      <c r="V34" s="437"/>
      <c r="W34" s="437"/>
      <c r="X34" s="437"/>
    </row>
    <row r="35" spans="1:31" ht="26.25" customHeight="1">
      <c r="A35" s="394"/>
      <c r="B35" s="660" t="s">
        <v>264</v>
      </c>
      <c r="C35" s="660"/>
      <c r="D35" s="660"/>
      <c r="E35" s="660"/>
      <c r="F35" s="660"/>
      <c r="G35" s="660"/>
      <c r="H35" s="660"/>
      <c r="I35" s="450"/>
      <c r="J35" s="422"/>
      <c r="K35" s="451"/>
      <c r="L35" s="452"/>
      <c r="M35" s="452"/>
      <c r="N35" s="422"/>
      <c r="O35" s="452"/>
      <c r="Q35" s="453"/>
      <c r="U35" s="437"/>
      <c r="V35" s="437"/>
      <c r="W35" s="437"/>
      <c r="X35" s="437"/>
      <c r="Y35" s="437"/>
    </row>
    <row r="36" spans="1:31" ht="23.25" customHeight="1">
      <c r="A36" s="394"/>
      <c r="B36" s="659" t="s">
        <v>265</v>
      </c>
      <c r="C36" s="659"/>
      <c r="D36" s="659"/>
      <c r="E36" s="659"/>
      <c r="F36" s="659"/>
      <c r="G36" s="659"/>
      <c r="H36" s="659"/>
      <c r="I36" s="454"/>
      <c r="J36" s="422"/>
      <c r="K36" s="455"/>
      <c r="L36" s="455"/>
      <c r="M36" s="455"/>
      <c r="N36" s="455"/>
      <c r="O36" s="455"/>
      <c r="P36" s="456"/>
      <c r="Q36" s="429"/>
      <c r="U36" s="437"/>
      <c r="V36" s="437"/>
      <c r="W36" s="437"/>
      <c r="X36" s="437"/>
      <c r="Y36" s="437"/>
    </row>
    <row r="37" spans="1:31">
      <c r="A37" s="394"/>
      <c r="B37" s="659" t="s">
        <v>266</v>
      </c>
      <c r="C37" s="659"/>
      <c r="D37" s="659"/>
      <c r="E37" s="659"/>
      <c r="F37" s="659"/>
      <c r="G37" s="659"/>
      <c r="H37" s="659"/>
      <c r="I37" s="397"/>
      <c r="J37" s="397"/>
      <c r="K37" s="397"/>
      <c r="L37" s="397"/>
      <c r="M37" s="397"/>
      <c r="N37" s="397"/>
      <c r="O37" s="457"/>
      <c r="V37" s="458"/>
      <c r="W37" s="458"/>
    </row>
    <row r="38" spans="1:31" ht="22.5" customHeight="1">
      <c r="A38" s="394"/>
      <c r="B38" s="659" t="s">
        <v>267</v>
      </c>
      <c r="C38" s="659"/>
      <c r="D38" s="659"/>
      <c r="E38" s="659"/>
      <c r="F38" s="659"/>
      <c r="G38" s="659"/>
      <c r="H38" s="659"/>
      <c r="I38" s="397"/>
      <c r="J38" s="397"/>
      <c r="K38" s="397"/>
      <c r="L38" s="397"/>
      <c r="M38" s="397"/>
      <c r="N38" s="397"/>
      <c r="O38" s="457"/>
      <c r="V38" s="458"/>
      <c r="W38" s="458"/>
    </row>
    <row r="39" spans="1:31" ht="41.45" customHeight="1">
      <c r="A39" s="394"/>
      <c r="B39" s="659" t="s">
        <v>268</v>
      </c>
      <c r="C39" s="659"/>
      <c r="D39" s="659"/>
      <c r="E39" s="659"/>
      <c r="F39" s="659"/>
      <c r="G39" s="659"/>
      <c r="H39" s="659"/>
      <c r="I39" s="459"/>
      <c r="J39" s="397"/>
      <c r="K39" s="397"/>
      <c r="L39" s="397"/>
      <c r="M39" s="397"/>
      <c r="N39" s="397"/>
      <c r="O39" s="460"/>
      <c r="V39" s="458"/>
      <c r="W39" s="458"/>
    </row>
    <row r="40" spans="1:31" ht="25.5" customHeight="1">
      <c r="A40" s="394"/>
      <c r="B40" s="659" t="s">
        <v>269</v>
      </c>
      <c r="C40" s="659"/>
      <c r="D40" s="659"/>
      <c r="E40" s="659"/>
      <c r="F40" s="659"/>
      <c r="G40" s="659"/>
      <c r="H40" s="659"/>
      <c r="I40" s="459"/>
      <c r="J40" s="397"/>
      <c r="K40" s="397"/>
      <c r="L40" s="397"/>
      <c r="M40" s="397"/>
      <c r="N40" s="397"/>
      <c r="O40" s="460"/>
      <c r="V40" s="458"/>
      <c r="W40" s="458"/>
    </row>
    <row r="41" spans="1:31">
      <c r="A41" s="394"/>
      <c r="B41" s="397"/>
      <c r="C41" s="461"/>
      <c r="D41" s="462"/>
      <c r="E41" s="462"/>
      <c r="F41" s="397"/>
      <c r="G41" s="397"/>
      <c r="H41" s="397"/>
      <c r="I41" s="397"/>
      <c r="J41" s="397"/>
      <c r="K41" s="397"/>
      <c r="L41" s="397"/>
      <c r="M41" s="397"/>
      <c r="N41" s="397"/>
      <c r="O41" s="397"/>
      <c r="V41" s="458"/>
      <c r="W41" s="458"/>
    </row>
    <row r="42" spans="1:31" ht="26.25" customHeight="1">
      <c r="A42" s="394"/>
      <c r="B42" s="419" t="s">
        <v>270</v>
      </c>
      <c r="C42" s="167" t="s">
        <v>75</v>
      </c>
      <c r="D42" s="167" t="s">
        <v>76</v>
      </c>
      <c r="E42" s="167" t="s">
        <v>77</v>
      </c>
      <c r="F42" s="420" t="s">
        <v>78</v>
      </c>
      <c r="G42" s="420" t="s">
        <v>79</v>
      </c>
      <c r="H42" s="421"/>
      <c r="I42" s="421"/>
      <c r="J42" s="421"/>
      <c r="K42" s="463" t="s">
        <v>248</v>
      </c>
      <c r="L42" s="464" t="s">
        <v>75</v>
      </c>
      <c r="M42" s="464" t="s">
        <v>75</v>
      </c>
      <c r="N42" s="438"/>
      <c r="O42" s="438"/>
      <c r="P42" s="438"/>
    </row>
    <row r="43" spans="1:31">
      <c r="A43" s="394"/>
      <c r="B43" s="170" t="s">
        <v>271</v>
      </c>
      <c r="C43" s="400">
        <v>50.422310653917464</v>
      </c>
      <c r="D43" s="171">
        <v>47.717080500000101</v>
      </c>
      <c r="E43" s="193">
        <v>44.383000000000003</v>
      </c>
      <c r="F43" s="193">
        <v>44.6</v>
      </c>
      <c r="G43" s="193">
        <v>36.700000000000003</v>
      </c>
      <c r="H43" s="465"/>
      <c r="I43" s="466"/>
      <c r="J43" s="466"/>
      <c r="K43" s="467" t="s">
        <v>234</v>
      </c>
      <c r="L43" s="468">
        <v>85.633590429992182</v>
      </c>
      <c r="M43" s="469">
        <v>0.63358528826768534</v>
      </c>
      <c r="N43" s="438"/>
      <c r="O43" s="438"/>
      <c r="P43" s="438"/>
    </row>
    <row r="44" spans="1:31">
      <c r="A44" s="394"/>
      <c r="B44" s="170" t="s">
        <v>272</v>
      </c>
      <c r="C44" s="400">
        <v>35.211279776074711</v>
      </c>
      <c r="D44" s="171">
        <v>37.534899600000081</v>
      </c>
      <c r="E44" s="193">
        <v>31.51</v>
      </c>
      <c r="F44" s="193">
        <v>30.6</v>
      </c>
      <c r="G44" s="193">
        <v>28.9</v>
      </c>
      <c r="H44" s="465"/>
      <c r="I44" s="470"/>
      <c r="J44" s="466"/>
      <c r="K44" s="467" t="s">
        <v>236</v>
      </c>
      <c r="L44" s="468">
        <v>42.733474393087548</v>
      </c>
      <c r="M44" s="469">
        <v>0.31617617054325109</v>
      </c>
      <c r="N44" s="438"/>
      <c r="O44" s="438"/>
      <c r="P44" s="438"/>
    </row>
    <row r="45" spans="1:31">
      <c r="A45" s="394"/>
      <c r="B45" s="170" t="s">
        <v>273</v>
      </c>
      <c r="C45" s="400">
        <v>0</v>
      </c>
      <c r="D45" s="171">
        <v>0.32312539999999979</v>
      </c>
      <c r="E45" s="193">
        <v>0</v>
      </c>
      <c r="F45" s="193">
        <v>19.100000000000001</v>
      </c>
      <c r="G45" s="193">
        <v>28</v>
      </c>
      <c r="H45" s="466"/>
      <c r="I45" s="466"/>
      <c r="J45" s="466"/>
      <c r="K45" s="467" t="s">
        <v>237</v>
      </c>
      <c r="L45" s="468">
        <v>3.5551069920851894</v>
      </c>
      <c r="M45" s="469">
        <v>2.6303503999919393E-2</v>
      </c>
      <c r="N45" s="438"/>
      <c r="O45" s="438"/>
      <c r="P45" s="438"/>
    </row>
    <row r="46" spans="1:31" ht="15.75" thickBot="1">
      <c r="A46" s="394"/>
      <c r="B46" s="431" t="s">
        <v>274</v>
      </c>
      <c r="C46" s="471">
        <v>50.422310653917464</v>
      </c>
      <c r="D46" s="433">
        <v>48.040205900000103</v>
      </c>
      <c r="E46" s="472">
        <v>44.383000000000003</v>
      </c>
      <c r="F46" s="472">
        <v>63.7</v>
      </c>
      <c r="G46" s="473">
        <v>64.7</v>
      </c>
      <c r="H46" s="474"/>
      <c r="I46" s="474"/>
      <c r="J46" s="466"/>
      <c r="K46" s="467" t="s">
        <v>238</v>
      </c>
      <c r="L46" s="468">
        <v>3.2191490325461585</v>
      </c>
      <c r="M46" s="469">
        <v>2.381782029132402E-2</v>
      </c>
      <c r="N46" s="438"/>
      <c r="O46" s="438"/>
      <c r="P46" s="438"/>
    </row>
    <row r="47" spans="1:31">
      <c r="A47" s="394"/>
      <c r="B47" s="170" t="s">
        <v>275</v>
      </c>
      <c r="C47" s="400">
        <v>21.705631361265137</v>
      </c>
      <c r="D47" s="171">
        <v>21.819948499999981</v>
      </c>
      <c r="E47" s="193">
        <v>21.096</v>
      </c>
      <c r="F47" s="193">
        <v>20.965349999999997</v>
      </c>
      <c r="G47" s="193">
        <v>20.6</v>
      </c>
      <c r="H47" s="475"/>
      <c r="I47" s="475"/>
      <c r="J47" s="475"/>
      <c r="K47" s="467" t="s">
        <v>276</v>
      </c>
      <c r="L47" s="468">
        <v>1.5842703429628822E-2</v>
      </c>
      <c r="M47" s="469">
        <v>1.172168978201016E-4</v>
      </c>
      <c r="N47" s="438"/>
      <c r="O47" s="438"/>
      <c r="P47" s="438"/>
      <c r="U47" s="616"/>
      <c r="V47" s="616"/>
      <c r="W47" s="616"/>
      <c r="X47" s="616"/>
      <c r="Y47" s="616"/>
      <c r="Z47" s="616"/>
      <c r="AA47" s="616"/>
      <c r="AB47" s="616"/>
      <c r="AC47" s="616"/>
      <c r="AD47" s="616"/>
      <c r="AE47" s="616"/>
    </row>
    <row r="48" spans="1:31">
      <c r="A48" s="394"/>
      <c r="B48" s="170" t="s">
        <v>277</v>
      </c>
      <c r="C48" s="400">
        <v>21.027843031822414</v>
      </c>
      <c r="D48" s="171">
        <v>21.830762499999953</v>
      </c>
      <c r="E48" s="193">
        <v>25.065000000000001</v>
      </c>
      <c r="F48" s="193">
        <v>26.5</v>
      </c>
      <c r="G48" s="193">
        <v>28.8</v>
      </c>
      <c r="H48" s="476"/>
      <c r="I48" s="476"/>
      <c r="J48" s="476"/>
      <c r="K48" s="397"/>
      <c r="L48" s="468">
        <v>135.15716355114071</v>
      </c>
      <c r="M48" s="397"/>
      <c r="N48" s="397"/>
      <c r="O48" s="397"/>
      <c r="P48" s="397"/>
      <c r="U48" s="616"/>
      <c r="V48" s="616"/>
      <c r="W48" s="616"/>
      <c r="X48" s="616"/>
      <c r="Y48" s="616"/>
      <c r="Z48" s="616"/>
      <c r="AA48" s="616"/>
      <c r="AB48" s="616"/>
      <c r="AC48" s="616"/>
      <c r="AD48" s="616"/>
      <c r="AE48" s="616"/>
    </row>
    <row r="49" spans="1:31">
      <c r="A49" s="394"/>
      <c r="B49" s="170" t="s">
        <v>278</v>
      </c>
      <c r="C49" s="400">
        <v>3.0606260999999999E-2</v>
      </c>
      <c r="D49" s="171">
        <v>20.024601247499994</v>
      </c>
      <c r="E49" s="193">
        <v>22.983000000000001</v>
      </c>
      <c r="F49" s="193">
        <v>24.7</v>
      </c>
      <c r="G49" s="193">
        <v>28.5</v>
      </c>
      <c r="H49" s="397"/>
      <c r="I49" s="397"/>
      <c r="J49" s="397"/>
      <c r="K49" s="397"/>
      <c r="L49" s="397"/>
      <c r="M49" s="397"/>
      <c r="N49" s="397"/>
      <c r="O49" s="397"/>
      <c r="P49" s="397"/>
      <c r="U49" s="616"/>
      <c r="V49" s="616"/>
      <c r="W49" s="616"/>
      <c r="X49" s="616"/>
      <c r="Y49" s="616"/>
      <c r="Z49" s="616"/>
      <c r="AA49" s="616"/>
      <c r="AB49" s="616"/>
      <c r="AC49" s="616"/>
      <c r="AD49" s="616"/>
      <c r="AE49" s="616"/>
    </row>
    <row r="50" spans="1:31" ht="15.75" thickBot="1">
      <c r="A50" s="394"/>
      <c r="B50" s="431" t="s">
        <v>279</v>
      </c>
      <c r="C50" s="471">
        <v>21.736237622265136</v>
      </c>
      <c r="D50" s="433">
        <v>41.844549747499975</v>
      </c>
      <c r="E50" s="472">
        <v>44.079000000000001</v>
      </c>
      <c r="F50" s="472">
        <v>45.665349999999997</v>
      </c>
      <c r="G50" s="473">
        <v>49.1</v>
      </c>
      <c r="H50" s="477"/>
      <c r="I50" s="477"/>
      <c r="J50" s="397"/>
      <c r="K50" s="478"/>
      <c r="L50" s="397"/>
      <c r="M50" s="397"/>
      <c r="N50" s="479" t="s">
        <v>80</v>
      </c>
      <c r="O50" s="479"/>
      <c r="P50" s="478" t="s">
        <v>79</v>
      </c>
      <c r="Q50" s="480" t="s">
        <v>78</v>
      </c>
      <c r="U50" s="616"/>
      <c r="V50" s="616"/>
      <c r="W50" s="616"/>
      <c r="X50" s="616"/>
      <c r="Y50" s="616"/>
      <c r="Z50" s="616"/>
      <c r="AA50" s="616"/>
      <c r="AB50" s="616"/>
      <c r="AC50" s="616"/>
      <c r="AD50" s="616"/>
      <c r="AE50" s="616"/>
    </row>
    <row r="51" spans="1:31">
      <c r="A51" s="394"/>
      <c r="B51" s="170" t="s">
        <v>280</v>
      </c>
      <c r="C51" s="400">
        <v>1.6449220999999996</v>
      </c>
      <c r="D51" s="171">
        <v>12.461628000000001</v>
      </c>
      <c r="E51" s="193">
        <v>14.762</v>
      </c>
      <c r="F51" s="193">
        <v>13.0116</v>
      </c>
      <c r="G51" s="193">
        <v>12.4</v>
      </c>
      <c r="H51" s="397"/>
      <c r="I51" s="397"/>
      <c r="J51" s="397"/>
      <c r="K51" s="478" t="s">
        <v>281</v>
      </c>
      <c r="L51" s="481"/>
      <c r="M51" s="481"/>
      <c r="N51" s="481">
        <v>147900</v>
      </c>
      <c r="O51" s="481"/>
      <c r="P51" s="481">
        <v>135200</v>
      </c>
      <c r="Q51" s="482">
        <v>116594</v>
      </c>
      <c r="U51" s="616"/>
      <c r="V51" s="616"/>
      <c r="W51" s="616"/>
      <c r="X51" s="616"/>
      <c r="Y51" s="616"/>
      <c r="Z51" s="616"/>
      <c r="AA51" s="616"/>
      <c r="AB51" s="616"/>
      <c r="AC51" s="616"/>
      <c r="AD51" s="616"/>
      <c r="AE51" s="616"/>
    </row>
    <row r="52" spans="1:31">
      <c r="A52" s="394"/>
      <c r="B52" s="170" t="s">
        <v>282</v>
      </c>
      <c r="C52" s="400">
        <v>1.91018489208519</v>
      </c>
      <c r="D52" s="171">
        <v>7.7653879999999988</v>
      </c>
      <c r="E52" s="193">
        <v>6.7549999999999999</v>
      </c>
      <c r="F52" s="193">
        <v>6.4</v>
      </c>
      <c r="G52" s="193">
        <v>6.8</v>
      </c>
      <c r="H52" s="397"/>
      <c r="J52" s="397"/>
      <c r="K52" s="478"/>
      <c r="L52" s="481"/>
      <c r="M52" s="481"/>
      <c r="N52" s="481"/>
      <c r="O52" s="481"/>
      <c r="P52" s="481"/>
      <c r="Q52" s="482"/>
      <c r="U52" s="616"/>
      <c r="V52" s="616"/>
      <c r="W52" s="616"/>
      <c r="X52" s="616"/>
      <c r="Y52" s="616"/>
      <c r="Z52" s="616"/>
      <c r="AA52" s="616"/>
      <c r="AB52" s="616"/>
      <c r="AC52" s="616"/>
      <c r="AD52" s="616"/>
      <c r="AE52" s="616"/>
    </row>
    <row r="53" spans="1:31">
      <c r="A53" s="394"/>
      <c r="B53" s="170" t="s">
        <v>283</v>
      </c>
      <c r="C53" s="400">
        <v>4.6247000000000007E-3</v>
      </c>
      <c r="D53" s="171">
        <v>4.7393800000000007E-2</v>
      </c>
      <c r="E53" s="193">
        <v>2.3E-2</v>
      </c>
      <c r="F53" s="193">
        <v>0</v>
      </c>
      <c r="G53" s="193">
        <v>0.4</v>
      </c>
      <c r="H53" s="397"/>
      <c r="I53" s="397"/>
      <c r="J53" s="397"/>
      <c r="K53" s="478" t="s">
        <v>284</v>
      </c>
      <c r="L53" s="483"/>
      <c r="M53" s="483"/>
      <c r="N53" s="483">
        <v>6691000</v>
      </c>
      <c r="O53" s="483"/>
      <c r="P53" s="483">
        <v>7225000</v>
      </c>
      <c r="Q53" s="484">
        <v>8106000</v>
      </c>
      <c r="U53" s="616"/>
      <c r="V53" s="616"/>
      <c r="W53" s="616"/>
      <c r="X53" s="616"/>
      <c r="Y53" s="616"/>
      <c r="Z53" s="616"/>
      <c r="AA53" s="616"/>
      <c r="AB53" s="616"/>
      <c r="AC53" s="616"/>
      <c r="AD53" s="616"/>
      <c r="AE53" s="616"/>
    </row>
    <row r="54" spans="1:31" ht="15.75" thickBot="1">
      <c r="A54" s="394"/>
      <c r="B54" s="431" t="s">
        <v>285</v>
      </c>
      <c r="C54" s="471">
        <v>1.6495467999999995</v>
      </c>
      <c r="D54" s="433">
        <v>12.509021800000001</v>
      </c>
      <c r="E54" s="472">
        <v>14.785</v>
      </c>
      <c r="F54" s="472">
        <v>13.0116</v>
      </c>
      <c r="G54" s="473">
        <v>12.8</v>
      </c>
      <c r="H54" s="477"/>
      <c r="I54" s="477"/>
      <c r="J54" s="397"/>
      <c r="K54" s="478"/>
      <c r="L54" s="483"/>
      <c r="M54" s="483"/>
      <c r="N54" s="483"/>
      <c r="O54" s="483"/>
      <c r="P54" s="483"/>
      <c r="Q54" s="484"/>
      <c r="U54" s="616"/>
      <c r="V54" s="616"/>
      <c r="W54" s="616"/>
      <c r="X54" s="616"/>
      <c r="Y54" s="616"/>
      <c r="Z54" s="616"/>
      <c r="AA54" s="616"/>
      <c r="AB54" s="616"/>
      <c r="AC54" s="616"/>
      <c r="AD54" s="616"/>
      <c r="AE54" s="616"/>
    </row>
    <row r="55" spans="1:31">
      <c r="A55" s="394"/>
      <c r="B55" s="170" t="s">
        <v>286</v>
      </c>
      <c r="C55" s="400">
        <v>1.1960941023329448</v>
      </c>
      <c r="D55" s="171">
        <v>1.1041197999999999</v>
      </c>
      <c r="E55" s="193">
        <v>1.1839999999999999</v>
      </c>
      <c r="F55" s="193">
        <v>1.4</v>
      </c>
      <c r="G55" s="193">
        <v>1.4</v>
      </c>
      <c r="H55" s="462"/>
      <c r="I55" s="397"/>
      <c r="J55" s="397"/>
      <c r="K55" s="478" t="s">
        <v>287</v>
      </c>
      <c r="L55" s="485"/>
      <c r="M55" s="485"/>
      <c r="N55" s="486">
        <v>22.104319234793007</v>
      </c>
      <c r="O55" s="486"/>
      <c r="P55" s="486">
        <v>18.712802768166089</v>
      </c>
      <c r="Q55" s="487">
        <v>14.383666419935849</v>
      </c>
      <c r="U55" s="616"/>
      <c r="V55" s="616"/>
      <c r="W55" s="616"/>
      <c r="X55" s="616"/>
      <c r="Y55" s="616"/>
      <c r="Z55" s="616"/>
      <c r="AA55" s="616"/>
      <c r="AB55" s="616"/>
      <c r="AC55" s="616"/>
      <c r="AD55" s="616"/>
      <c r="AE55" s="616"/>
    </row>
    <row r="56" spans="1:31">
      <c r="A56" s="394"/>
      <c r="B56" s="170" t="s">
        <v>288</v>
      </c>
      <c r="C56" s="400">
        <v>2.0230549302132137</v>
      </c>
      <c r="D56" s="171">
        <v>2.0984015999999999</v>
      </c>
      <c r="E56" s="193">
        <v>2.194</v>
      </c>
      <c r="F56" s="193">
        <v>2.1</v>
      </c>
      <c r="G56" s="193">
        <v>2.5</v>
      </c>
      <c r="H56" s="397"/>
      <c r="I56" s="397"/>
      <c r="J56" s="397"/>
      <c r="K56" s="488"/>
      <c r="L56" s="489"/>
      <c r="M56" s="489"/>
      <c r="N56" s="490"/>
      <c r="O56" s="490"/>
      <c r="P56" s="490"/>
      <c r="Q56" s="403"/>
      <c r="U56" s="616"/>
      <c r="V56" s="616"/>
      <c r="W56" s="616"/>
      <c r="X56" s="616"/>
      <c r="Y56" s="616"/>
      <c r="Z56" s="616"/>
      <c r="AA56" s="616"/>
      <c r="AB56" s="616"/>
      <c r="AC56" s="616"/>
      <c r="AD56" s="616"/>
      <c r="AE56" s="616"/>
    </row>
    <row r="57" spans="1:31">
      <c r="A57" s="394"/>
      <c r="B57" s="170" t="s">
        <v>289</v>
      </c>
      <c r="C57" s="400">
        <v>0</v>
      </c>
      <c r="D57" s="171">
        <v>3.0532200000000002E-2</v>
      </c>
      <c r="E57" s="193">
        <v>0.14699999999999999</v>
      </c>
      <c r="F57" s="193">
        <v>1.9</v>
      </c>
      <c r="G57" s="193">
        <v>2.6</v>
      </c>
      <c r="H57" s="397"/>
      <c r="I57" s="397"/>
      <c r="J57" s="397"/>
      <c r="K57" s="488"/>
      <c r="L57" s="488"/>
      <c r="M57" s="488"/>
      <c r="N57" s="490"/>
      <c r="O57" s="490"/>
      <c r="P57" s="488"/>
      <c r="Q57" s="491"/>
      <c r="U57" s="616"/>
      <c r="V57" s="616"/>
      <c r="W57" s="478">
        <f>G58*1000</f>
        <v>4000</v>
      </c>
      <c r="X57" s="478">
        <f>F58*1000</f>
        <v>3300</v>
      </c>
      <c r="Y57" s="478">
        <f>E58*1000</f>
        <v>1331</v>
      </c>
      <c r="Z57" s="478">
        <f>D58*1000</f>
        <v>1134.6519999999998</v>
      </c>
      <c r="AA57" s="478">
        <f>C58*1000</f>
        <v>1196.0941023329449</v>
      </c>
      <c r="AB57" s="616"/>
      <c r="AC57" s="616"/>
      <c r="AD57" s="616"/>
      <c r="AE57" s="616"/>
    </row>
    <row r="58" spans="1:31" ht="15.75" thickBot="1">
      <c r="A58" s="394"/>
      <c r="B58" s="431" t="s">
        <v>290</v>
      </c>
      <c r="C58" s="471">
        <v>1.1960941023329448</v>
      </c>
      <c r="D58" s="433">
        <v>1.1346519999999998</v>
      </c>
      <c r="E58" s="472">
        <v>1.331</v>
      </c>
      <c r="F58" s="472">
        <v>3.3</v>
      </c>
      <c r="G58" s="473">
        <v>4</v>
      </c>
      <c r="H58" s="477"/>
      <c r="I58" s="477"/>
      <c r="J58" s="397"/>
      <c r="K58" s="488"/>
      <c r="L58" s="488"/>
      <c r="M58" s="488"/>
      <c r="N58" s="490"/>
      <c r="O58" s="490"/>
      <c r="P58" s="488"/>
      <c r="Q58" s="410"/>
      <c r="U58" s="616"/>
      <c r="V58" s="616"/>
      <c r="W58" s="616"/>
      <c r="X58" s="616"/>
      <c r="Y58" s="616"/>
      <c r="Z58" s="616"/>
      <c r="AA58" s="616"/>
      <c r="AB58" s="616"/>
      <c r="AC58" s="616"/>
      <c r="AD58" s="616"/>
      <c r="AE58" s="616"/>
    </row>
    <row r="59" spans="1:31">
      <c r="A59" s="394"/>
      <c r="B59" s="170" t="s">
        <v>291</v>
      </c>
      <c r="C59" s="400">
        <v>3.7492999999999997E-3</v>
      </c>
      <c r="D59" s="171">
        <v>2.1907100000000002E-2</v>
      </c>
      <c r="E59" s="193">
        <v>2.9000000000000001E-2</v>
      </c>
      <c r="F59" s="193">
        <v>0.5</v>
      </c>
      <c r="G59" s="193">
        <v>1.1000000000000001</v>
      </c>
      <c r="H59" s="397"/>
      <c r="I59" s="397"/>
      <c r="J59" s="397"/>
      <c r="K59" s="492"/>
      <c r="L59" s="493"/>
      <c r="M59" s="493"/>
      <c r="N59" s="494"/>
      <c r="O59" s="494"/>
      <c r="P59" s="492"/>
      <c r="Q59" s="410"/>
      <c r="U59" s="616"/>
      <c r="V59" s="616"/>
      <c r="W59" s="616"/>
      <c r="X59" s="616"/>
      <c r="Y59" s="616"/>
      <c r="Z59" s="616"/>
      <c r="AA59" s="616"/>
      <c r="AB59" s="616"/>
      <c r="AC59" s="616"/>
      <c r="AD59" s="616"/>
      <c r="AE59" s="616"/>
    </row>
    <row r="60" spans="1:31" ht="22.5">
      <c r="A60" s="394"/>
      <c r="B60" s="170" t="s">
        <v>292</v>
      </c>
      <c r="C60" s="400">
        <v>1.2093403429628821E-2</v>
      </c>
      <c r="D60" s="171">
        <v>0.69692890000000007</v>
      </c>
      <c r="E60" s="193">
        <v>1.1439999999999999</v>
      </c>
      <c r="F60" s="193">
        <v>2.5</v>
      </c>
      <c r="G60" s="193">
        <v>2.7</v>
      </c>
      <c r="H60" s="397"/>
      <c r="I60" s="397"/>
      <c r="J60" s="397"/>
      <c r="K60" s="488"/>
      <c r="L60" s="489"/>
      <c r="M60" s="489"/>
      <c r="N60" s="490"/>
      <c r="O60" s="490"/>
      <c r="P60" s="488"/>
      <c r="Q60" s="417"/>
      <c r="U60" s="616"/>
      <c r="V60" s="616"/>
      <c r="W60" s="616"/>
      <c r="X60" s="616"/>
      <c r="Y60" s="616"/>
      <c r="Z60" s="616"/>
      <c r="AA60" s="616"/>
      <c r="AB60" s="616"/>
      <c r="AC60" s="616"/>
      <c r="AD60" s="616"/>
      <c r="AE60" s="616"/>
    </row>
    <row r="61" spans="1:31" ht="22.5">
      <c r="A61" s="394"/>
      <c r="B61" s="170" t="s">
        <v>293</v>
      </c>
      <c r="C61" s="400">
        <v>1.1239300000000001E-2</v>
      </c>
      <c r="D61" s="171">
        <v>1.14091E-2</v>
      </c>
      <c r="E61" s="193">
        <v>0</v>
      </c>
      <c r="F61" s="193">
        <v>2</v>
      </c>
      <c r="G61" s="193">
        <v>3.6</v>
      </c>
      <c r="H61" s="397"/>
      <c r="I61" s="397"/>
      <c r="J61" s="397"/>
      <c r="K61" s="492"/>
      <c r="L61" s="493"/>
      <c r="M61" s="493"/>
      <c r="N61" s="494"/>
      <c r="O61" s="494"/>
      <c r="P61" s="493"/>
      <c r="Q61" s="410"/>
      <c r="U61" s="616"/>
      <c r="V61" s="616"/>
      <c r="W61" s="616"/>
      <c r="X61" s="616"/>
      <c r="Y61" s="616"/>
      <c r="Z61" s="616"/>
      <c r="AA61" s="616"/>
      <c r="AB61" s="616"/>
      <c r="AC61" s="616"/>
      <c r="AD61" s="616"/>
      <c r="AE61" s="616"/>
    </row>
    <row r="62" spans="1:31" ht="15.75" thickBot="1">
      <c r="A62" s="394"/>
      <c r="B62" s="431" t="s">
        <v>294</v>
      </c>
      <c r="C62" s="471">
        <v>1.4988600000000001E-2</v>
      </c>
      <c r="D62" s="433">
        <v>3.3316200000000004E-2</v>
      </c>
      <c r="E62" s="472">
        <v>2.9000000000000001E-2</v>
      </c>
      <c r="F62" s="472">
        <v>2.5</v>
      </c>
      <c r="G62" s="473">
        <v>4.7</v>
      </c>
      <c r="H62" s="477"/>
      <c r="I62" s="477"/>
      <c r="J62" s="397"/>
      <c r="K62" s="488"/>
      <c r="L62" s="488"/>
      <c r="M62" s="488"/>
      <c r="N62" s="490"/>
      <c r="O62" s="490"/>
      <c r="P62" s="488"/>
      <c r="Q62" s="495"/>
      <c r="U62" s="616"/>
      <c r="V62" s="616"/>
      <c r="W62" s="616"/>
      <c r="X62" s="616"/>
      <c r="Y62" s="616"/>
      <c r="Z62" s="616"/>
      <c r="AA62" s="616"/>
      <c r="AB62" s="616"/>
      <c r="AC62" s="616"/>
      <c r="AD62" s="616"/>
      <c r="AE62" s="616"/>
    </row>
    <row r="63" spans="1:31">
      <c r="A63" s="394"/>
      <c r="B63" s="388"/>
      <c r="C63" s="496"/>
      <c r="D63" s="388"/>
      <c r="E63" s="388"/>
      <c r="F63" s="388"/>
      <c r="G63" s="388"/>
      <c r="H63" s="397"/>
      <c r="I63" s="397"/>
      <c r="J63" s="397"/>
      <c r="K63" s="397"/>
      <c r="L63" s="397"/>
      <c r="M63" s="397"/>
      <c r="N63" s="488"/>
      <c r="O63" s="490"/>
      <c r="P63" s="497"/>
      <c r="Q63" s="498"/>
      <c r="R63" s="417"/>
      <c r="U63" s="616"/>
      <c r="V63" s="616"/>
      <c r="W63" s="616"/>
      <c r="X63" s="616"/>
      <c r="Y63" s="616"/>
      <c r="Z63" s="616"/>
      <c r="AA63" s="616"/>
      <c r="AB63" s="616"/>
      <c r="AC63" s="616"/>
      <c r="AD63" s="616"/>
      <c r="AE63" s="616"/>
    </row>
    <row r="64" spans="1:31" ht="24">
      <c r="A64" s="394"/>
      <c r="B64" s="419" t="s">
        <v>295</v>
      </c>
      <c r="C64" s="167" t="s">
        <v>75</v>
      </c>
      <c r="D64" s="167" t="s">
        <v>76</v>
      </c>
      <c r="E64" s="167" t="s">
        <v>77</v>
      </c>
      <c r="F64" s="167" t="s">
        <v>78</v>
      </c>
      <c r="G64" s="167" t="s">
        <v>79</v>
      </c>
      <c r="H64" s="167" t="s">
        <v>80</v>
      </c>
      <c r="I64" s="499"/>
      <c r="J64" s="397"/>
      <c r="K64" s="397"/>
      <c r="L64" s="500"/>
      <c r="M64" s="500"/>
      <c r="N64" s="500"/>
      <c r="O64" s="501"/>
      <c r="P64" s="488"/>
      <c r="Q64" s="410"/>
      <c r="U64" s="616"/>
      <c r="V64" s="616"/>
      <c r="W64" s="616"/>
      <c r="X64" s="616"/>
      <c r="Y64" s="616"/>
      <c r="Z64" s="616"/>
      <c r="AA64" s="616"/>
      <c r="AB64" s="616"/>
      <c r="AC64" s="616"/>
      <c r="AD64" s="616"/>
      <c r="AE64" s="616"/>
    </row>
    <row r="65" spans="1:31">
      <c r="A65" s="394"/>
      <c r="B65" s="176" t="s">
        <v>296</v>
      </c>
      <c r="C65" s="502">
        <v>6.7233878631876886E-4</v>
      </c>
      <c r="D65" s="178">
        <v>0.22</v>
      </c>
      <c r="E65" s="178">
        <v>0.22</v>
      </c>
      <c r="F65" s="178">
        <v>0.37</v>
      </c>
      <c r="G65" s="178">
        <v>0.47</v>
      </c>
      <c r="H65" s="178">
        <v>0.47</v>
      </c>
      <c r="I65" s="397"/>
      <c r="J65" s="397"/>
      <c r="K65" s="397"/>
      <c r="L65" s="503"/>
      <c r="M65" s="503"/>
      <c r="N65" s="469"/>
      <c r="O65" s="504"/>
      <c r="P65" s="488"/>
      <c r="Q65" s="505"/>
      <c r="U65" s="616"/>
      <c r="V65" s="616"/>
      <c r="W65" s="616"/>
      <c r="X65" s="616"/>
      <c r="Y65" s="616"/>
      <c r="Z65" s="616"/>
      <c r="AA65" s="616"/>
      <c r="AB65" s="616"/>
      <c r="AC65" s="616"/>
      <c r="AD65" s="616"/>
      <c r="AE65" s="616"/>
    </row>
    <row r="66" spans="1:31">
      <c r="A66" s="394"/>
      <c r="B66" s="176" t="s">
        <v>297</v>
      </c>
      <c r="C66" s="502">
        <v>8.9906119093475637E-2</v>
      </c>
      <c r="D66" s="178">
        <v>0.06</v>
      </c>
      <c r="E66" s="178">
        <v>0.06</v>
      </c>
      <c r="F66" s="178">
        <v>0.06</v>
      </c>
      <c r="G66" s="178">
        <v>0.04</v>
      </c>
      <c r="H66" s="178">
        <v>0.04</v>
      </c>
      <c r="I66" s="506"/>
      <c r="J66" s="397"/>
      <c r="K66" s="488"/>
      <c r="L66" s="488"/>
      <c r="M66" s="488"/>
      <c r="N66" s="490"/>
      <c r="O66" s="490"/>
      <c r="P66" s="488"/>
      <c r="U66" s="616"/>
      <c r="V66" s="616"/>
      <c r="W66" s="616"/>
      <c r="X66" s="616"/>
      <c r="Y66" s="616"/>
      <c r="Z66" s="616"/>
      <c r="AA66" s="616"/>
      <c r="AB66" s="616"/>
      <c r="AC66" s="616"/>
      <c r="AD66" s="616"/>
      <c r="AE66" s="616"/>
    </row>
    <row r="67" spans="1:31">
      <c r="A67" s="394"/>
      <c r="B67" s="176" t="s">
        <v>298</v>
      </c>
      <c r="C67" s="502">
        <v>0.86968204053264009</v>
      </c>
      <c r="D67" s="178">
        <v>0.72</v>
      </c>
      <c r="E67" s="178">
        <v>0.72</v>
      </c>
      <c r="F67" s="178">
        <v>0.56999999999999995</v>
      </c>
      <c r="G67" s="178">
        <v>0.49</v>
      </c>
      <c r="H67" s="178">
        <v>0.49</v>
      </c>
      <c r="I67" s="506"/>
      <c r="J67" s="397"/>
      <c r="K67" s="488"/>
      <c r="L67" s="488"/>
      <c r="M67" s="488"/>
      <c r="N67" s="490"/>
      <c r="O67" s="490"/>
      <c r="P67" s="488"/>
      <c r="U67" s="616"/>
      <c r="V67" s="616"/>
      <c r="W67" s="616"/>
      <c r="X67" s="616"/>
      <c r="Y67" s="616"/>
      <c r="Z67" s="616"/>
      <c r="AA67" s="616"/>
      <c r="AB67" s="616"/>
      <c r="AC67" s="616"/>
      <c r="AD67" s="616"/>
      <c r="AE67" s="616"/>
    </row>
    <row r="68" spans="1:31">
      <c r="A68" s="394"/>
      <c r="B68" s="176" t="s">
        <v>299</v>
      </c>
      <c r="C68" s="502">
        <v>3.9739501587565541E-2</v>
      </c>
      <c r="D68" s="178">
        <v>0</v>
      </c>
      <c r="E68" s="178">
        <v>0</v>
      </c>
      <c r="F68" s="178">
        <v>0</v>
      </c>
      <c r="G68" s="178">
        <v>0</v>
      </c>
      <c r="H68" s="178">
        <v>0</v>
      </c>
      <c r="I68" s="506"/>
      <c r="J68" s="397"/>
      <c r="K68" s="488"/>
      <c r="L68" s="488"/>
      <c r="M68" s="488"/>
      <c r="N68" s="490"/>
      <c r="O68" s="490"/>
      <c r="P68" s="488"/>
      <c r="U68" s="616"/>
      <c r="V68" s="616"/>
      <c r="W68" s="616"/>
      <c r="X68" s="616"/>
      <c r="Y68" s="616"/>
      <c r="Z68" s="616"/>
      <c r="AA68" s="616"/>
      <c r="AB68" s="616"/>
      <c r="AC68" s="616"/>
      <c r="AD68" s="616"/>
      <c r="AE68" s="616"/>
    </row>
    <row r="69" spans="1:31">
      <c r="A69" s="394"/>
      <c r="B69" s="507" t="s">
        <v>169</v>
      </c>
      <c r="C69" s="508">
        <v>1</v>
      </c>
      <c r="D69" s="509">
        <v>1</v>
      </c>
      <c r="E69" s="509">
        <v>1</v>
      </c>
      <c r="F69" s="509">
        <v>1</v>
      </c>
      <c r="G69" s="510">
        <v>1</v>
      </c>
      <c r="H69" s="510">
        <v>1</v>
      </c>
      <c r="I69" s="511"/>
      <c r="J69" s="397"/>
      <c r="K69" s="488"/>
      <c r="L69" s="488"/>
      <c r="M69" s="488"/>
      <c r="N69" s="490"/>
      <c r="O69" s="490"/>
      <c r="P69" s="488"/>
      <c r="U69" s="616"/>
      <c r="V69" s="616"/>
      <c r="W69" s="616"/>
      <c r="X69" s="616"/>
      <c r="Y69" s="616"/>
      <c r="Z69" s="616"/>
      <c r="AA69" s="616"/>
      <c r="AB69" s="616"/>
      <c r="AC69" s="616"/>
      <c r="AD69" s="616"/>
      <c r="AE69" s="616"/>
    </row>
    <row r="70" spans="1:31">
      <c r="A70" s="394"/>
      <c r="B70" s="397" t="s">
        <v>300</v>
      </c>
      <c r="C70" s="418"/>
      <c r="D70" s="397"/>
      <c r="E70" s="397"/>
      <c r="F70" s="397"/>
      <c r="G70" s="397"/>
      <c r="H70" s="397"/>
      <c r="I70" s="397"/>
      <c r="J70" s="397"/>
      <c r="K70" s="397"/>
      <c r="L70" s="488"/>
      <c r="M70" s="489"/>
      <c r="N70" s="489"/>
      <c r="O70" s="490"/>
      <c r="P70" s="497"/>
      <c r="Q70" s="512"/>
    </row>
    <row r="71" spans="1:31">
      <c r="A71" s="394"/>
      <c r="B71" s="397"/>
      <c r="C71" s="418"/>
      <c r="D71" s="397"/>
      <c r="E71" s="397"/>
      <c r="F71" s="397"/>
      <c r="G71" s="397"/>
      <c r="H71" s="397"/>
      <c r="I71" s="397"/>
      <c r="J71" s="397"/>
      <c r="K71" s="397"/>
      <c r="L71" s="492"/>
      <c r="M71" s="493"/>
      <c r="N71" s="493"/>
      <c r="O71" s="494"/>
      <c r="P71" s="513"/>
      <c r="Q71" s="514"/>
    </row>
    <row r="72" spans="1:31">
      <c r="A72" s="394"/>
      <c r="B72" s="419" t="s">
        <v>301</v>
      </c>
      <c r="C72" s="515" t="s">
        <v>75</v>
      </c>
      <c r="D72" s="167" t="s">
        <v>76</v>
      </c>
      <c r="E72" s="167" t="s">
        <v>77</v>
      </c>
      <c r="F72" s="167" t="s">
        <v>78</v>
      </c>
      <c r="G72" s="167" t="s">
        <v>79</v>
      </c>
      <c r="H72" s="397"/>
      <c r="I72" s="397"/>
      <c r="J72" s="397"/>
      <c r="K72" s="488"/>
      <c r="L72" s="489"/>
      <c r="M72" s="489"/>
      <c r="N72" s="490"/>
      <c r="O72" s="490"/>
      <c r="P72" s="489"/>
    </row>
    <row r="73" spans="1:31">
      <c r="A73" s="394"/>
      <c r="B73" s="170" t="s">
        <v>302</v>
      </c>
      <c r="C73" s="516">
        <v>4.4103262654059472E-3</v>
      </c>
      <c r="D73" s="181">
        <v>1.4E-2</v>
      </c>
      <c r="E73" s="181">
        <v>0.02</v>
      </c>
      <c r="F73" s="182">
        <v>0.02</v>
      </c>
      <c r="G73" s="181">
        <v>0.01</v>
      </c>
      <c r="H73" s="397"/>
      <c r="I73" s="397"/>
      <c r="J73" s="397"/>
      <c r="K73" s="492"/>
      <c r="L73" s="493"/>
      <c r="M73" s="493"/>
      <c r="N73" s="494"/>
      <c r="O73" s="494"/>
      <c r="P73" s="492"/>
    </row>
    <row r="74" spans="1:31">
      <c r="A74" s="394"/>
      <c r="B74" s="183" t="s">
        <v>303</v>
      </c>
      <c r="C74" s="516">
        <v>0.96060924469590181</v>
      </c>
      <c r="D74" s="181">
        <v>0.81599999999999995</v>
      </c>
      <c r="E74" s="181">
        <v>0.8145</v>
      </c>
      <c r="F74" s="182">
        <v>0.35</v>
      </c>
      <c r="G74" s="181">
        <v>0.18</v>
      </c>
      <c r="H74" s="397"/>
      <c r="I74" s="397"/>
      <c r="J74" s="397"/>
      <c r="K74" s="488"/>
      <c r="L74" s="489"/>
      <c r="M74" s="489"/>
      <c r="N74" s="490"/>
      <c r="O74" s="490"/>
      <c r="P74" s="488"/>
    </row>
    <row r="75" spans="1:31">
      <c r="A75" s="394"/>
      <c r="B75" s="507" t="s">
        <v>304</v>
      </c>
      <c r="C75" s="517">
        <v>0.96501957096130775</v>
      </c>
      <c r="D75" s="510">
        <v>0.83</v>
      </c>
      <c r="E75" s="510">
        <v>0.83450000000000002</v>
      </c>
      <c r="F75" s="509">
        <v>0.37</v>
      </c>
      <c r="G75" s="510">
        <v>0.188</v>
      </c>
      <c r="H75" s="397"/>
      <c r="I75" s="397"/>
      <c r="J75" s="397"/>
      <c r="K75" s="492"/>
      <c r="L75" s="493"/>
      <c r="M75" s="493"/>
      <c r="N75" s="494"/>
      <c r="O75" s="494"/>
      <c r="P75" s="493"/>
    </row>
    <row r="76" spans="1:31">
      <c r="A76" s="394"/>
      <c r="B76" s="397" t="s">
        <v>305</v>
      </c>
      <c r="C76" s="418"/>
      <c r="D76" s="397"/>
      <c r="E76" s="397"/>
      <c r="F76" s="397"/>
      <c r="G76" s="397"/>
      <c r="H76" s="397"/>
      <c r="I76" s="397"/>
      <c r="J76" s="397"/>
      <c r="K76" s="397"/>
      <c r="L76" s="397"/>
      <c r="M76" s="397"/>
      <c r="N76" s="397"/>
      <c r="O76" s="397"/>
    </row>
    <row r="77" spans="1:31">
      <c r="A77" s="394"/>
      <c r="B77" s="397" t="s">
        <v>306</v>
      </c>
      <c r="C77" s="418"/>
      <c r="D77" s="397"/>
      <c r="E77" s="397"/>
      <c r="F77" s="397"/>
      <c r="G77" s="397"/>
      <c r="H77" s="397"/>
      <c r="I77" s="397"/>
      <c r="J77" s="397"/>
      <c r="K77" s="397"/>
      <c r="L77" s="397"/>
      <c r="M77" s="397"/>
      <c r="N77" s="397"/>
      <c r="O77" s="397"/>
    </row>
    <row r="78" spans="1:31">
      <c r="A78" s="394"/>
      <c r="B78" s="397"/>
      <c r="C78" s="418"/>
      <c r="D78" s="397"/>
      <c r="E78" s="397"/>
      <c r="F78" s="397"/>
      <c r="G78" s="397"/>
      <c r="H78" s="397"/>
      <c r="I78" s="397"/>
      <c r="J78" s="397"/>
      <c r="K78" s="397"/>
      <c r="L78" s="397"/>
      <c r="M78" s="397"/>
      <c r="N78" s="397"/>
      <c r="O78" s="397"/>
    </row>
    <row r="79" spans="1:31">
      <c r="A79" s="394"/>
      <c r="B79" s="518" t="s">
        <v>307</v>
      </c>
      <c r="C79" s="519"/>
      <c r="D79" s="518"/>
      <c r="E79" s="397"/>
      <c r="F79" s="397"/>
      <c r="G79" s="397"/>
      <c r="H79" s="397"/>
      <c r="I79" s="397"/>
      <c r="J79" s="397"/>
      <c r="K79" s="397"/>
      <c r="L79" s="397"/>
      <c r="M79" s="397"/>
      <c r="N79" s="397"/>
      <c r="O79" s="397"/>
    </row>
    <row r="80" spans="1:31">
      <c r="A80" s="394"/>
      <c r="B80" s="520" t="s">
        <v>308</v>
      </c>
      <c r="C80" s="521" t="s">
        <v>75</v>
      </c>
      <c r="D80" s="167" t="s">
        <v>76</v>
      </c>
      <c r="E80" s="420" t="s">
        <v>77</v>
      </c>
      <c r="F80" s="420" t="s">
        <v>78</v>
      </c>
      <c r="G80" s="420" t="s">
        <v>79</v>
      </c>
      <c r="H80" s="397"/>
      <c r="I80" s="518"/>
      <c r="J80" s="520" t="s">
        <v>309</v>
      </c>
      <c r="K80" s="167" t="s">
        <v>75</v>
      </c>
      <c r="L80" s="397"/>
      <c r="M80" s="397"/>
      <c r="N80" s="397"/>
      <c r="O80" s="397"/>
      <c r="P80" s="397"/>
    </row>
    <row r="81" spans="1:16" ht="27" customHeight="1">
      <c r="A81" s="394"/>
      <c r="B81" s="170" t="s">
        <v>310</v>
      </c>
      <c r="C81" s="522">
        <v>142.45484424934818</v>
      </c>
      <c r="D81" s="287">
        <v>147.9</v>
      </c>
      <c r="E81" s="185">
        <v>100.6</v>
      </c>
      <c r="F81" s="185">
        <v>93</v>
      </c>
      <c r="G81" s="186">
        <v>65.7</v>
      </c>
      <c r="H81" s="469"/>
      <c r="I81" s="523"/>
      <c r="J81" s="170" t="s">
        <v>311</v>
      </c>
      <c r="K81" s="192">
        <v>3.6452403192486646E-2</v>
      </c>
      <c r="L81" s="397"/>
      <c r="M81" s="397"/>
      <c r="N81" s="397"/>
      <c r="O81" s="397"/>
      <c r="P81" s="397"/>
    </row>
    <row r="82" spans="1:16" ht="33.75">
      <c r="A82" s="394"/>
      <c r="B82" s="170" t="s">
        <v>312</v>
      </c>
      <c r="C82" s="522">
        <v>43.385148457814836</v>
      </c>
      <c r="D82" s="287">
        <v>42.5</v>
      </c>
      <c r="E82" s="185">
        <v>34</v>
      </c>
      <c r="F82" s="185">
        <v>94.8</v>
      </c>
      <c r="G82" s="186">
        <v>44.9</v>
      </c>
      <c r="H82" s="469"/>
      <c r="I82" s="523"/>
      <c r="J82" s="170" t="s">
        <v>313</v>
      </c>
      <c r="K82" s="192">
        <v>8.4637097847370779E-2</v>
      </c>
      <c r="L82" s="397"/>
      <c r="M82" s="397"/>
      <c r="N82" s="397"/>
      <c r="O82" s="397"/>
      <c r="P82" s="397"/>
    </row>
    <row r="83" spans="1:16">
      <c r="A83" s="394"/>
      <c r="B83" s="170" t="s">
        <v>314</v>
      </c>
      <c r="C83" s="522">
        <v>29.900331079540553</v>
      </c>
      <c r="D83" s="287">
        <v>38.9</v>
      </c>
      <c r="E83" s="185">
        <v>38.299999999999997</v>
      </c>
      <c r="F83" s="185">
        <v>32.299999999999997</v>
      </c>
      <c r="G83" s="186">
        <v>29.6</v>
      </c>
      <c r="H83" s="469"/>
      <c r="I83" s="523"/>
      <c r="J83" s="170" t="s">
        <v>315</v>
      </c>
      <c r="K83" s="192">
        <v>0.45665713704956989</v>
      </c>
      <c r="L83" s="397"/>
      <c r="M83" s="397"/>
      <c r="N83" s="397"/>
      <c r="O83" s="397"/>
      <c r="P83" s="397"/>
    </row>
    <row r="84" spans="1:16" ht="24">
      <c r="A84" s="394"/>
      <c r="B84" s="170" t="s">
        <v>316</v>
      </c>
      <c r="C84" s="522">
        <v>431.4930229333354</v>
      </c>
      <c r="D84" s="171">
        <v>859.1</v>
      </c>
      <c r="E84" s="171">
        <v>556.9</v>
      </c>
      <c r="F84" s="171">
        <v>586.79999999999995</v>
      </c>
      <c r="G84" s="171">
        <v>516.9</v>
      </c>
      <c r="H84" s="469"/>
      <c r="I84" s="523"/>
      <c r="J84" s="170" t="s">
        <v>317</v>
      </c>
      <c r="K84" s="192">
        <v>0.40740405303500132</v>
      </c>
      <c r="L84" s="397"/>
      <c r="M84" s="397"/>
      <c r="N84" s="397"/>
      <c r="O84" s="397"/>
      <c r="P84" s="397"/>
    </row>
    <row r="85" spans="1:16" ht="22.5">
      <c r="A85" s="394"/>
      <c r="B85" s="170" t="s">
        <v>318</v>
      </c>
      <c r="C85" s="524" t="s">
        <v>319</v>
      </c>
      <c r="D85" s="288" t="s">
        <v>319</v>
      </c>
      <c r="E85" s="187" t="s">
        <v>319</v>
      </c>
      <c r="F85" s="187" t="s">
        <v>319</v>
      </c>
      <c r="G85" s="186">
        <v>0.1</v>
      </c>
      <c r="H85" s="469"/>
      <c r="I85" s="523"/>
      <c r="J85" s="170" t="s">
        <v>320</v>
      </c>
      <c r="K85" s="192">
        <v>8.5037474238766064E-3</v>
      </c>
      <c r="L85" s="397"/>
      <c r="M85" s="397"/>
      <c r="N85" s="397"/>
      <c r="O85" s="397"/>
      <c r="P85" s="397"/>
    </row>
    <row r="86" spans="1:16">
      <c r="A86" s="394"/>
      <c r="B86" s="170" t="s">
        <v>321</v>
      </c>
      <c r="C86" s="522">
        <v>2.4503232155608603</v>
      </c>
      <c r="D86" s="287">
        <v>3.6</v>
      </c>
      <c r="E86" s="185">
        <v>4.8</v>
      </c>
      <c r="F86" s="185" t="s">
        <v>132</v>
      </c>
      <c r="G86" s="186">
        <v>0.8</v>
      </c>
      <c r="H86" s="469"/>
      <c r="I86" s="523"/>
      <c r="J86" s="170" t="s">
        <v>322</v>
      </c>
      <c r="K86" s="192">
        <v>6.3455614516946396E-3</v>
      </c>
      <c r="L86" s="397"/>
      <c r="M86" s="397"/>
      <c r="N86" s="397"/>
      <c r="O86" s="397"/>
      <c r="P86" s="397"/>
    </row>
    <row r="87" spans="1:16">
      <c r="A87" s="394"/>
      <c r="B87" s="170" t="s">
        <v>323</v>
      </c>
      <c r="C87" s="522" t="s">
        <v>132</v>
      </c>
      <c r="D87" s="287" t="s">
        <v>132</v>
      </c>
      <c r="E87" s="185" t="s">
        <v>132</v>
      </c>
      <c r="F87" s="185" t="s">
        <v>132</v>
      </c>
      <c r="G87" s="186">
        <v>9.4</v>
      </c>
      <c r="H87" s="469"/>
      <c r="I87" s="523"/>
      <c r="J87" s="188" t="s">
        <v>169</v>
      </c>
      <c r="K87" s="189">
        <v>0.99999999999999978</v>
      </c>
      <c r="L87" s="397"/>
      <c r="M87" s="397"/>
      <c r="N87" s="397"/>
      <c r="O87" s="397"/>
      <c r="P87" s="397"/>
    </row>
    <row r="88" spans="1:16">
      <c r="A88" s="394"/>
      <c r="B88" s="170" t="s">
        <v>324</v>
      </c>
      <c r="C88" s="522">
        <v>2328.1087551576825</v>
      </c>
      <c r="D88" s="171">
        <v>3447</v>
      </c>
      <c r="E88" s="171">
        <v>3354.6</v>
      </c>
      <c r="F88" s="171">
        <v>3024.3</v>
      </c>
      <c r="G88" s="171">
        <v>3036.3</v>
      </c>
      <c r="H88" s="469"/>
      <c r="I88" s="523"/>
      <c r="J88" s="438"/>
      <c r="K88" s="438"/>
      <c r="L88" s="397"/>
      <c r="M88" s="397"/>
      <c r="N88" s="397"/>
      <c r="O88" s="397"/>
      <c r="P88" s="397"/>
    </row>
    <row r="89" spans="1:16">
      <c r="A89" s="394"/>
      <c r="B89" s="170" t="s">
        <v>317</v>
      </c>
      <c r="C89" s="522">
        <v>2077.0089106360651</v>
      </c>
      <c r="D89" s="287">
        <v>3330.5</v>
      </c>
      <c r="E89" s="185">
        <v>3329.2</v>
      </c>
      <c r="F89" s="185">
        <v>47.3</v>
      </c>
      <c r="G89" s="186">
        <v>15.7</v>
      </c>
      <c r="H89" s="469"/>
      <c r="I89" s="523"/>
      <c r="J89" s="397"/>
      <c r="K89" s="397"/>
      <c r="L89" s="397"/>
      <c r="M89" s="397"/>
      <c r="N89" s="397"/>
      <c r="O89" s="397"/>
      <c r="P89" s="397"/>
    </row>
    <row r="90" spans="1:16">
      <c r="A90" s="394"/>
      <c r="B90" s="170" t="s">
        <v>325</v>
      </c>
      <c r="C90" s="522">
        <v>43.353420373735865</v>
      </c>
      <c r="D90" s="287">
        <v>46.8</v>
      </c>
      <c r="E90" s="185">
        <v>61.4</v>
      </c>
      <c r="F90" s="185">
        <v>52.8</v>
      </c>
      <c r="G90" s="186">
        <v>50.3</v>
      </c>
      <c r="H90" s="469"/>
      <c r="I90" s="523"/>
      <c r="J90" s="397"/>
      <c r="K90" s="397"/>
      <c r="L90" s="397"/>
      <c r="M90" s="397"/>
      <c r="N90" s="397"/>
      <c r="O90" s="397"/>
      <c r="P90" s="397"/>
    </row>
    <row r="91" spans="1:16" ht="15.75" thickBot="1">
      <c r="A91" s="394"/>
      <c r="B91" s="405" t="s">
        <v>169</v>
      </c>
      <c r="C91" s="525">
        <v>5098.1547561030839</v>
      </c>
      <c r="D91" s="526">
        <v>7916.3</v>
      </c>
      <c r="E91" s="527">
        <v>7479.8</v>
      </c>
      <c r="F91" s="527">
        <v>3931.3000000000006</v>
      </c>
      <c r="G91" s="528">
        <v>3769.7</v>
      </c>
      <c r="H91" s="469"/>
      <c r="I91" s="397"/>
      <c r="J91" s="438"/>
      <c r="K91" s="438"/>
      <c r="L91" s="397"/>
      <c r="M91" s="397"/>
      <c r="N91" s="397"/>
      <c r="O91" s="397"/>
      <c r="P91" s="397"/>
    </row>
    <row r="92" spans="1:16">
      <c r="A92" s="394"/>
      <c r="B92" s="397" t="s">
        <v>326</v>
      </c>
      <c r="C92" s="418"/>
      <c r="D92" s="397"/>
      <c r="E92" s="397"/>
      <c r="F92" s="397"/>
      <c r="G92" s="397"/>
      <c r="H92" s="397"/>
      <c r="I92" s="397"/>
      <c r="J92" s="397"/>
      <c r="K92" s="397"/>
      <c r="L92" s="397"/>
      <c r="M92" s="397"/>
      <c r="N92" s="397"/>
      <c r="O92" s="397"/>
    </row>
    <row r="93" spans="1:16" ht="24" customHeight="1">
      <c r="A93" s="394"/>
      <c r="B93" s="658" t="s">
        <v>327</v>
      </c>
      <c r="C93" s="658"/>
      <c r="D93" s="658"/>
      <c r="E93" s="658"/>
      <c r="F93" s="658"/>
      <c r="G93" s="658"/>
      <c r="H93" s="397"/>
      <c r="I93" s="397"/>
      <c r="J93" s="397"/>
      <c r="K93" s="397"/>
      <c r="L93" s="397"/>
      <c r="M93" s="397"/>
      <c r="N93" s="397"/>
      <c r="O93" s="397"/>
    </row>
    <row r="94" spans="1:16">
      <c r="A94" s="394"/>
      <c r="B94" s="397" t="s">
        <v>328</v>
      </c>
      <c r="C94" s="418"/>
      <c r="D94" s="397"/>
      <c r="E94" s="397"/>
      <c r="F94" s="397"/>
      <c r="G94" s="397"/>
      <c r="H94" s="397"/>
      <c r="I94" s="397"/>
      <c r="J94" s="397"/>
      <c r="K94" s="397"/>
      <c r="L94" s="397"/>
      <c r="M94" s="397"/>
      <c r="N94" s="397"/>
      <c r="O94" s="397"/>
    </row>
    <row r="95" spans="1:16">
      <c r="A95" s="394"/>
      <c r="B95" s="397" t="s">
        <v>329</v>
      </c>
      <c r="C95" s="418"/>
      <c r="D95" s="397"/>
      <c r="E95" s="397"/>
      <c r="F95" s="397"/>
      <c r="G95" s="397"/>
      <c r="H95" s="397"/>
      <c r="I95" s="397"/>
      <c r="J95" s="397"/>
      <c r="K95" s="397"/>
      <c r="L95" s="397"/>
      <c r="M95" s="397"/>
      <c r="N95" s="397"/>
      <c r="O95" s="397"/>
    </row>
    <row r="96" spans="1:16" ht="15.95" customHeight="1">
      <c r="A96" s="394"/>
      <c r="B96" s="397" t="s">
        <v>330</v>
      </c>
      <c r="C96" s="418"/>
      <c r="D96" s="397"/>
      <c r="E96" s="397"/>
      <c r="F96" s="397"/>
      <c r="G96" s="397"/>
      <c r="H96" s="397"/>
      <c r="I96" s="397"/>
      <c r="J96" s="397"/>
      <c r="K96" s="397"/>
      <c r="L96" s="397"/>
      <c r="M96" s="397"/>
      <c r="N96" s="397"/>
      <c r="O96" s="397"/>
    </row>
    <row r="97" spans="1:16">
      <c r="A97" s="394"/>
      <c r="C97" s="418"/>
      <c r="D97" s="397"/>
      <c r="E97" s="397"/>
      <c r="F97" s="397"/>
      <c r="G97" s="397"/>
      <c r="H97" s="397"/>
      <c r="I97" s="397"/>
      <c r="J97" s="397"/>
      <c r="K97" s="397"/>
      <c r="L97" s="397"/>
      <c r="M97" s="397"/>
      <c r="N97" s="397"/>
      <c r="O97" s="397"/>
    </row>
    <row r="98" spans="1:16">
      <c r="A98" s="394"/>
      <c r="B98" s="518" t="s">
        <v>331</v>
      </c>
      <c r="C98" s="519"/>
      <c r="D98" s="518"/>
      <c r="E98" s="397"/>
      <c r="F98" s="397"/>
      <c r="G98" s="397"/>
      <c r="H98" s="397"/>
      <c r="I98" s="397"/>
      <c r="J98" s="397"/>
      <c r="K98" s="397"/>
      <c r="L98" s="397"/>
      <c r="M98" s="397"/>
      <c r="N98" s="397"/>
      <c r="O98" s="397"/>
    </row>
    <row r="99" spans="1:16">
      <c r="A99" s="394"/>
      <c r="B99" s="529" t="s">
        <v>308</v>
      </c>
      <c r="C99" s="521" t="s">
        <v>75</v>
      </c>
      <c r="D99" s="190" t="s">
        <v>76</v>
      </c>
      <c r="E99" s="521" t="s">
        <v>77</v>
      </c>
      <c r="F99" s="521" t="s">
        <v>78</v>
      </c>
      <c r="G99" s="521" t="s">
        <v>79</v>
      </c>
      <c r="H99" s="397"/>
      <c r="I99" s="397"/>
      <c r="J99" s="520" t="s">
        <v>309</v>
      </c>
      <c r="K99" s="167" t="s">
        <v>76</v>
      </c>
      <c r="L99" s="397"/>
      <c r="M99" s="397"/>
      <c r="N99" s="397"/>
      <c r="O99" s="397"/>
      <c r="P99" s="397"/>
    </row>
    <row r="100" spans="1:16" ht="23.25" customHeight="1">
      <c r="A100" s="394"/>
      <c r="B100" s="170" t="s">
        <v>310</v>
      </c>
      <c r="C100" s="522">
        <v>18.198400111868182</v>
      </c>
      <c r="D100" s="287">
        <v>22.2</v>
      </c>
      <c r="E100" s="185">
        <v>14.3</v>
      </c>
      <c r="F100" s="185">
        <v>9.6</v>
      </c>
      <c r="G100" s="186">
        <v>0.5</v>
      </c>
      <c r="H100" s="397"/>
      <c r="I100" s="397"/>
      <c r="J100" s="170" t="s">
        <v>311</v>
      </c>
      <c r="K100" s="180">
        <v>1.0052632537955195E-2</v>
      </c>
      <c r="L100" s="397"/>
      <c r="M100" s="397"/>
      <c r="N100" s="397"/>
      <c r="O100" s="397"/>
      <c r="P100" s="397"/>
    </row>
    <row r="101" spans="1:16" ht="33.75">
      <c r="A101" s="394"/>
      <c r="B101" s="170" t="s">
        <v>312</v>
      </c>
      <c r="C101" s="522">
        <v>3.3013284357881174</v>
      </c>
      <c r="D101" s="287">
        <v>1.6</v>
      </c>
      <c r="E101" s="185">
        <v>4.5999999999999996</v>
      </c>
      <c r="F101" s="185">
        <v>3.8</v>
      </c>
      <c r="G101" s="186">
        <v>1.5</v>
      </c>
      <c r="H101" s="397"/>
      <c r="I101" s="397"/>
      <c r="J101" s="170" t="s">
        <v>313</v>
      </c>
      <c r="K101" s="180">
        <v>9.8242299378904739E-3</v>
      </c>
      <c r="L101" s="397"/>
      <c r="M101" s="397"/>
      <c r="N101" s="397"/>
      <c r="O101" s="397"/>
      <c r="P101" s="397"/>
    </row>
    <row r="102" spans="1:16">
      <c r="A102" s="394"/>
      <c r="B102" s="170" t="s">
        <v>314</v>
      </c>
      <c r="C102" s="522">
        <v>0.93555364670424179</v>
      </c>
      <c r="D102" s="287">
        <v>1</v>
      </c>
      <c r="E102" s="185">
        <v>2.2000000000000002</v>
      </c>
      <c r="F102" s="185">
        <v>1.6</v>
      </c>
      <c r="G102" s="186">
        <v>2.5</v>
      </c>
      <c r="H102" s="397"/>
      <c r="I102" s="397"/>
      <c r="J102" s="170" t="s">
        <v>315</v>
      </c>
      <c r="K102" s="180">
        <v>8.3713122193029878E-3</v>
      </c>
      <c r="L102" s="397"/>
      <c r="M102" s="397"/>
      <c r="N102" s="397"/>
      <c r="O102" s="397"/>
      <c r="P102" s="397"/>
    </row>
    <row r="103" spans="1:16" ht="24">
      <c r="A103" s="394"/>
      <c r="B103" s="170" t="s">
        <v>332</v>
      </c>
      <c r="C103" s="522">
        <v>21.011240195731595</v>
      </c>
      <c r="D103" s="171">
        <v>14.1</v>
      </c>
      <c r="E103" s="171">
        <v>8.9</v>
      </c>
      <c r="F103" s="171">
        <v>9.6999999999999993</v>
      </c>
      <c r="G103" s="171">
        <v>27.4</v>
      </c>
      <c r="H103" s="397"/>
      <c r="I103" s="397"/>
      <c r="J103" s="170" t="s">
        <v>317</v>
      </c>
      <c r="K103" s="180">
        <v>0.97114748729974365</v>
      </c>
      <c r="L103" s="397"/>
      <c r="M103" s="397"/>
      <c r="N103" s="397"/>
      <c r="O103" s="397"/>
      <c r="P103" s="397"/>
    </row>
    <row r="104" spans="1:16" ht="22.5">
      <c r="A104" s="394"/>
      <c r="B104" s="170" t="s">
        <v>318</v>
      </c>
      <c r="C104" s="530" t="s">
        <v>132</v>
      </c>
      <c r="D104" s="287" t="s">
        <v>132</v>
      </c>
      <c r="E104" s="185" t="s">
        <v>132</v>
      </c>
      <c r="F104" s="185" t="s">
        <v>132</v>
      </c>
      <c r="G104" s="193">
        <v>0</v>
      </c>
      <c r="H104" s="397"/>
      <c r="I104" s="397"/>
      <c r="J104" s="170" t="s">
        <v>320</v>
      </c>
      <c r="K104" s="180">
        <v>0</v>
      </c>
      <c r="L104" s="397"/>
      <c r="M104" s="397"/>
      <c r="N104" s="397"/>
      <c r="O104" s="397"/>
      <c r="P104" s="397"/>
    </row>
    <row r="105" spans="1:16">
      <c r="A105" s="394"/>
      <c r="B105" s="170" t="s">
        <v>321</v>
      </c>
      <c r="C105" s="522">
        <v>0.35695386431721221</v>
      </c>
      <c r="D105" s="287">
        <v>0.3</v>
      </c>
      <c r="E105" s="185">
        <v>0.06</v>
      </c>
      <c r="F105" s="185" t="s">
        <v>132</v>
      </c>
      <c r="G105" s="186" t="s">
        <v>333</v>
      </c>
      <c r="H105" s="397"/>
      <c r="I105" s="397"/>
      <c r="J105" s="170" t="s">
        <v>322</v>
      </c>
      <c r="K105" s="180">
        <v>6.0433800510761046E-4</v>
      </c>
      <c r="L105" s="397"/>
      <c r="M105" s="397"/>
      <c r="N105" s="397"/>
      <c r="O105" s="397"/>
      <c r="P105" s="397"/>
    </row>
    <row r="106" spans="1:16">
      <c r="A106" s="394"/>
      <c r="B106" s="170" t="s">
        <v>323</v>
      </c>
      <c r="C106" s="522" t="s">
        <v>132</v>
      </c>
      <c r="D106" s="287" t="s">
        <v>132</v>
      </c>
      <c r="E106" s="185" t="s">
        <v>132</v>
      </c>
      <c r="F106" s="185" t="s">
        <v>132</v>
      </c>
      <c r="G106" s="186">
        <v>0.4</v>
      </c>
      <c r="H106" s="397"/>
      <c r="I106" s="397"/>
      <c r="J106" s="188" t="s">
        <v>169</v>
      </c>
      <c r="K106" s="189">
        <v>0.42534338401460092</v>
      </c>
      <c r="L106" s="397"/>
      <c r="M106" s="397"/>
      <c r="N106" s="397"/>
      <c r="O106" s="397"/>
      <c r="P106" s="397"/>
    </row>
    <row r="107" spans="1:16">
      <c r="A107" s="394"/>
      <c r="B107" s="170" t="s">
        <v>315</v>
      </c>
      <c r="C107" s="522">
        <v>17.903861463467198</v>
      </c>
      <c r="D107" s="287">
        <v>11.9</v>
      </c>
      <c r="E107" s="185">
        <v>7.4</v>
      </c>
      <c r="F107" s="185">
        <v>7.7</v>
      </c>
      <c r="G107" s="186" t="s">
        <v>333</v>
      </c>
      <c r="H107" s="397"/>
      <c r="I107" s="397"/>
      <c r="J107" s="397"/>
      <c r="K107" s="397"/>
      <c r="L107" s="397"/>
      <c r="M107" s="397"/>
      <c r="N107" s="397"/>
      <c r="O107" s="397"/>
      <c r="P107" s="397"/>
    </row>
    <row r="108" spans="1:16">
      <c r="A108" s="394"/>
      <c r="B108" s="170" t="s">
        <v>317</v>
      </c>
      <c r="C108" s="522">
        <v>2077.0089106360651</v>
      </c>
      <c r="D108" s="171">
        <v>3330.5</v>
      </c>
      <c r="E108" s="171">
        <v>3329.2</v>
      </c>
      <c r="F108" s="171">
        <v>47.3</v>
      </c>
      <c r="G108" s="171">
        <v>15.7</v>
      </c>
      <c r="H108" s="397"/>
      <c r="I108" s="397"/>
      <c r="J108" s="397"/>
      <c r="K108" s="397"/>
      <c r="L108" s="397"/>
      <c r="M108" s="397"/>
      <c r="N108" s="397"/>
      <c r="O108" s="397"/>
      <c r="P108" s="397"/>
    </row>
    <row r="109" spans="1:16">
      <c r="A109" s="394"/>
      <c r="B109" s="170" t="s">
        <v>334</v>
      </c>
      <c r="C109" s="522">
        <v>0</v>
      </c>
      <c r="D109" s="287">
        <v>0</v>
      </c>
      <c r="E109" s="185">
        <v>0</v>
      </c>
      <c r="F109" s="185">
        <v>0</v>
      </c>
      <c r="G109" s="185">
        <v>0</v>
      </c>
      <c r="H109" s="397"/>
      <c r="I109" s="397"/>
      <c r="J109" s="397"/>
      <c r="K109" s="397"/>
      <c r="L109" s="397"/>
      <c r="M109" s="397"/>
      <c r="N109" s="397"/>
      <c r="O109" s="397"/>
      <c r="P109" s="397"/>
    </row>
    <row r="110" spans="1:16" ht="15.75" thickBot="1">
      <c r="A110" s="394"/>
      <c r="B110" s="405" t="s">
        <v>169</v>
      </c>
      <c r="C110" s="531">
        <v>2138.7162483539419</v>
      </c>
      <c r="D110" s="526">
        <v>3381.6</v>
      </c>
      <c r="E110" s="527">
        <v>3366.66</v>
      </c>
      <c r="F110" s="527">
        <v>79.699999999999989</v>
      </c>
      <c r="G110" s="528">
        <v>48</v>
      </c>
      <c r="H110" s="397"/>
      <c r="I110" s="397"/>
      <c r="J110" s="397"/>
      <c r="K110" s="397"/>
      <c r="L110" s="397"/>
      <c r="M110" s="397"/>
      <c r="N110" s="397"/>
      <c r="O110" s="397"/>
      <c r="P110" s="397"/>
    </row>
    <row r="111" spans="1:16" ht="15" customHeight="1">
      <c r="A111" s="394"/>
      <c r="B111" s="397"/>
      <c r="C111" s="418"/>
      <c r="D111" s="397"/>
      <c r="E111" s="397"/>
      <c r="F111" s="397"/>
      <c r="G111" s="397"/>
      <c r="H111" s="397"/>
      <c r="I111" s="397"/>
      <c r="J111" s="397"/>
      <c r="K111" s="397"/>
      <c r="L111" s="397"/>
      <c r="M111" s="438"/>
      <c r="N111" s="438"/>
      <c r="O111" s="438"/>
    </row>
    <row r="112" spans="1:16">
      <c r="A112" s="394"/>
      <c r="B112" s="532" t="s">
        <v>335</v>
      </c>
      <c r="C112" s="167" t="s">
        <v>75</v>
      </c>
      <c r="D112" s="167" t="s">
        <v>76</v>
      </c>
      <c r="E112" s="533" t="s">
        <v>77</v>
      </c>
      <c r="F112" s="481"/>
      <c r="G112" s="481"/>
      <c r="H112" s="397"/>
      <c r="I112" s="397"/>
      <c r="J112" s="397"/>
      <c r="K112" s="397"/>
      <c r="L112" s="397"/>
      <c r="M112" s="397"/>
      <c r="N112" s="438"/>
      <c r="O112" s="438"/>
      <c r="P112" s="438"/>
    </row>
    <row r="113" spans="1:16" ht="15.75" thickBot="1">
      <c r="A113" s="394"/>
      <c r="B113" s="534" t="s">
        <v>336</v>
      </c>
      <c r="C113" s="535">
        <v>0</v>
      </c>
      <c r="D113" s="536">
        <v>0</v>
      </c>
      <c r="E113" s="536">
        <v>0</v>
      </c>
      <c r="F113" s="466"/>
      <c r="G113" s="466"/>
      <c r="H113" s="397"/>
      <c r="I113" s="397"/>
      <c r="J113" s="397"/>
      <c r="K113" s="397"/>
      <c r="L113" s="397"/>
      <c r="M113" s="397"/>
      <c r="N113" s="438"/>
      <c r="O113" s="438"/>
      <c r="P113" s="438"/>
    </row>
    <row r="114" spans="1:16">
      <c r="A114" s="394"/>
      <c r="B114" s="397" t="s">
        <v>337</v>
      </c>
      <c r="C114" s="418"/>
      <c r="D114" s="397"/>
      <c r="E114" s="397"/>
      <c r="F114" s="397"/>
      <c r="G114" s="397"/>
      <c r="H114" s="397"/>
      <c r="I114" s="397"/>
      <c r="J114" s="397"/>
      <c r="K114" s="397"/>
      <c r="L114" s="397"/>
      <c r="M114" s="438"/>
      <c r="N114" s="438"/>
      <c r="O114" s="438"/>
    </row>
    <row r="115" spans="1:16" ht="15" customHeight="1">
      <c r="A115" s="394"/>
      <c r="B115" s="397"/>
      <c r="C115" s="418"/>
      <c r="D115" s="397"/>
      <c r="E115" s="397"/>
      <c r="F115" s="397"/>
      <c r="G115" s="397"/>
      <c r="H115" s="397"/>
      <c r="I115" s="397"/>
      <c r="J115" s="397"/>
      <c r="K115" s="397"/>
      <c r="L115" s="397"/>
      <c r="M115" s="438"/>
      <c r="N115" s="438"/>
      <c r="O115" s="438"/>
    </row>
    <row r="116" spans="1:16" ht="15" customHeight="1">
      <c r="A116" s="394"/>
      <c r="B116" s="397"/>
      <c r="C116" s="418"/>
      <c r="D116" s="397"/>
      <c r="E116" s="397"/>
      <c r="F116" s="397"/>
      <c r="G116" s="397"/>
      <c r="H116" s="397"/>
      <c r="I116" s="397"/>
      <c r="J116" s="397"/>
      <c r="K116" s="397"/>
      <c r="L116" s="397"/>
      <c r="M116" s="438"/>
      <c r="N116" s="438"/>
      <c r="O116" s="438"/>
    </row>
    <row r="117" spans="1:16">
      <c r="A117" s="394"/>
      <c r="B117" s="537" t="s">
        <v>338</v>
      </c>
      <c r="C117" s="167" t="s">
        <v>75</v>
      </c>
      <c r="D117" s="167" t="s">
        <v>339</v>
      </c>
      <c r="E117" s="533" t="s">
        <v>77</v>
      </c>
      <c r="F117" s="533" t="s">
        <v>78</v>
      </c>
      <c r="G117" s="533" t="s">
        <v>79</v>
      </c>
      <c r="H117" s="533" t="s">
        <v>80</v>
      </c>
      <c r="I117" s="397"/>
      <c r="J117" s="397"/>
      <c r="K117" s="397"/>
      <c r="L117" s="397"/>
      <c r="M117" s="438"/>
      <c r="N117" s="438"/>
      <c r="O117" s="438"/>
      <c r="P117" s="438"/>
    </row>
    <row r="118" spans="1:16">
      <c r="A118" s="394"/>
      <c r="B118" s="170" t="s">
        <v>340</v>
      </c>
      <c r="C118" s="538">
        <v>1133.657673471236</v>
      </c>
      <c r="D118" s="539">
        <v>1289.2319160333041</v>
      </c>
      <c r="E118" s="241">
        <v>1207</v>
      </c>
      <c r="F118" s="241">
        <v>1209</v>
      </c>
      <c r="G118" s="242">
        <v>1052</v>
      </c>
      <c r="H118" s="242">
        <v>1161</v>
      </c>
      <c r="I118" s="397"/>
      <c r="J118" s="397"/>
      <c r="K118" s="397"/>
      <c r="L118" s="397"/>
      <c r="M118" s="438"/>
      <c r="N118" s="438"/>
      <c r="O118" s="438"/>
      <c r="P118" s="438"/>
    </row>
    <row r="119" spans="1:16">
      <c r="A119" s="394"/>
      <c r="B119" s="540" t="s">
        <v>341</v>
      </c>
      <c r="C119" s="541">
        <v>58.559572004433797</v>
      </c>
      <c r="D119" s="542">
        <v>64.769987339340531</v>
      </c>
      <c r="E119" s="543">
        <v>61</v>
      </c>
      <c r="F119" s="543">
        <v>62</v>
      </c>
      <c r="G119" s="544">
        <v>52</v>
      </c>
      <c r="H119" s="544">
        <v>59</v>
      </c>
      <c r="I119" s="397"/>
      <c r="J119" s="397"/>
      <c r="K119" s="397"/>
      <c r="L119" s="397"/>
      <c r="M119" s="438"/>
      <c r="N119" s="438"/>
      <c r="O119" s="438"/>
      <c r="P119" s="438"/>
    </row>
    <row r="120" spans="1:16" ht="15.75" thickBot="1">
      <c r="A120" s="394"/>
      <c r="B120" s="545" t="s">
        <v>342</v>
      </c>
      <c r="C120" s="546">
        <v>40.133637070876837</v>
      </c>
      <c r="D120" s="547">
        <v>57.400501543241958</v>
      </c>
      <c r="E120" s="548">
        <v>56</v>
      </c>
      <c r="F120" s="548">
        <v>55</v>
      </c>
      <c r="G120" s="548">
        <v>53</v>
      </c>
      <c r="H120" s="548">
        <v>54</v>
      </c>
      <c r="I120" s="397"/>
      <c r="J120" s="397"/>
      <c r="K120" s="397"/>
      <c r="L120" s="397"/>
      <c r="M120" s="438"/>
      <c r="N120" s="438"/>
      <c r="O120" s="438"/>
      <c r="P120" s="438"/>
    </row>
    <row r="121" spans="1:16" ht="24" customHeight="1">
      <c r="A121" s="394"/>
      <c r="B121" s="658" t="s">
        <v>343</v>
      </c>
      <c r="C121" s="658"/>
      <c r="D121" s="658"/>
      <c r="E121" s="658"/>
      <c r="F121" s="658"/>
      <c r="G121" s="658"/>
      <c r="H121" s="658"/>
      <c r="I121" s="658"/>
      <c r="J121" s="658"/>
      <c r="K121" s="658"/>
      <c r="L121" s="658"/>
      <c r="M121" s="438"/>
      <c r="N121" s="438"/>
      <c r="O121" s="438"/>
    </row>
    <row r="122" spans="1:16" ht="15" customHeight="1">
      <c r="A122" s="394"/>
      <c r="B122" s="397" t="s">
        <v>344</v>
      </c>
      <c r="C122" s="418"/>
      <c r="D122" s="397"/>
      <c r="E122" s="397"/>
      <c r="F122" s="397"/>
      <c r="G122" s="397"/>
      <c r="H122" s="397"/>
      <c r="I122" s="397"/>
      <c r="J122" s="397"/>
      <c r="K122" s="397"/>
      <c r="L122" s="397"/>
      <c r="M122" s="438"/>
      <c r="N122" s="438"/>
      <c r="O122" s="438"/>
    </row>
    <row r="123" spans="1:16" ht="15" customHeight="1">
      <c r="A123" s="394"/>
      <c r="B123" s="659" t="s">
        <v>345</v>
      </c>
      <c r="C123" s="659"/>
      <c r="D123" s="659"/>
      <c r="E123" s="659"/>
      <c r="F123" s="659"/>
      <c r="G123" s="659"/>
      <c r="H123" s="659"/>
      <c r="I123" s="438"/>
      <c r="J123" s="438"/>
      <c r="K123" s="438"/>
      <c r="L123" s="438"/>
      <c r="M123" s="438"/>
      <c r="N123" s="438"/>
      <c r="O123" s="438"/>
    </row>
    <row r="124" spans="1:16" ht="23.25" customHeight="1">
      <c r="A124" s="394"/>
      <c r="B124" s="659" t="s">
        <v>346</v>
      </c>
      <c r="C124" s="659"/>
      <c r="D124" s="659"/>
      <c r="E124" s="659"/>
      <c r="F124" s="659"/>
      <c r="G124" s="659"/>
      <c r="H124" s="659"/>
      <c r="I124" s="438"/>
      <c r="J124" s="438"/>
      <c r="K124" s="438"/>
      <c r="L124" s="438"/>
      <c r="M124" s="438"/>
      <c r="N124" s="438"/>
      <c r="O124" s="438"/>
    </row>
    <row r="126" spans="1:16" ht="15" customHeight="1">
      <c r="B126" s="166" t="s">
        <v>347</v>
      </c>
      <c r="C126" s="167" t="s">
        <v>75</v>
      </c>
    </row>
    <row r="127" spans="1:16" ht="15" customHeight="1">
      <c r="B127" s="170" t="s">
        <v>234</v>
      </c>
      <c r="C127" s="400">
        <v>0</v>
      </c>
    </row>
    <row r="128" spans="1:16" ht="15" customHeight="1">
      <c r="B128" s="170" t="s">
        <v>235</v>
      </c>
      <c r="C128" s="400">
        <v>0</v>
      </c>
    </row>
    <row r="129" spans="2:3" ht="27" customHeight="1">
      <c r="B129" s="170" t="s">
        <v>237</v>
      </c>
      <c r="C129" s="400">
        <v>0</v>
      </c>
    </row>
    <row r="130" spans="2:3" ht="15" customHeight="1">
      <c r="B130" s="170" t="s">
        <v>238</v>
      </c>
      <c r="C130" s="612">
        <v>1196</v>
      </c>
    </row>
    <row r="131" spans="2:3" ht="15" customHeight="1">
      <c r="B131" s="172" t="s">
        <v>239</v>
      </c>
      <c r="C131" s="400">
        <v>0</v>
      </c>
    </row>
    <row r="132" spans="2:3" ht="15" customHeight="1" thickBot="1">
      <c r="B132" s="405" t="s">
        <v>169</v>
      </c>
      <c r="C132" s="613">
        <v>1196</v>
      </c>
    </row>
  </sheetData>
  <sheetProtection sheet="1" objects="1" scenarios="1"/>
  <mergeCells count="17">
    <mergeCell ref="B20:H20"/>
    <mergeCell ref="J20:P20"/>
    <mergeCell ref="B7:R7"/>
    <mergeCell ref="B18:H18"/>
    <mergeCell ref="J18:P18"/>
    <mergeCell ref="B19:H19"/>
    <mergeCell ref="J19:P19"/>
    <mergeCell ref="B121:L121"/>
    <mergeCell ref="B123:H123"/>
    <mergeCell ref="B124:H124"/>
    <mergeCell ref="B35:H35"/>
    <mergeCell ref="B36:H36"/>
    <mergeCell ref="B37:H37"/>
    <mergeCell ref="B38:H38"/>
    <mergeCell ref="B39:H39"/>
    <mergeCell ref="B40:H40"/>
    <mergeCell ref="B93:G9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C354C-24AB-2D46-87DA-D9922899C65F}">
  <sheetPr>
    <pageSetUpPr autoPageBreaks="0"/>
  </sheetPr>
  <dimension ref="B1:O29"/>
  <sheetViews>
    <sheetView showGridLines="0" zoomScaleNormal="100" workbookViewId="0">
      <selection activeCell="L14" sqref="L14"/>
    </sheetView>
  </sheetViews>
  <sheetFormatPr defaultColWidth="7.42578125" defaultRowHeight="15"/>
  <cols>
    <col min="1" max="1" width="7.85546875" style="389" customWidth="1"/>
    <col min="2" max="2" width="32" style="389" customWidth="1"/>
    <col min="3" max="3" width="7.140625" style="390" customWidth="1"/>
    <col min="4" max="11" width="7.42578125" style="389"/>
    <col min="12" max="12" width="10.140625" style="389" customWidth="1"/>
    <col min="13" max="16384" width="7.42578125" style="389"/>
  </cols>
  <sheetData>
    <row r="1" spans="2:15">
      <c r="N1" s="391"/>
      <c r="O1" s="162"/>
    </row>
    <row r="5" spans="2:15">
      <c r="B5" s="392" t="s">
        <v>348</v>
      </c>
      <c r="C5" s="550"/>
    </row>
    <row r="7" spans="2:15" ht="57.75" customHeight="1">
      <c r="B7" s="663" t="s">
        <v>349</v>
      </c>
      <c r="C7" s="663"/>
      <c r="D7" s="663"/>
      <c r="E7" s="663"/>
      <c r="F7" s="663"/>
      <c r="G7" s="663"/>
      <c r="H7" s="663"/>
      <c r="I7" s="663"/>
      <c r="J7" s="663"/>
      <c r="K7" s="663"/>
      <c r="L7" s="663"/>
      <c r="M7" s="663"/>
      <c r="N7" s="663"/>
      <c r="O7" s="663"/>
    </row>
    <row r="9" spans="2:15">
      <c r="B9" s="532" t="s">
        <v>350</v>
      </c>
      <c r="C9" s="420" t="s">
        <v>75</v>
      </c>
      <c r="D9" s="420" t="s">
        <v>76</v>
      </c>
      <c r="E9" s="420" t="s">
        <v>77</v>
      </c>
      <c r="F9" s="420" t="s">
        <v>78</v>
      </c>
      <c r="G9" s="420" t="s">
        <v>79</v>
      </c>
      <c r="H9" s="420" t="s">
        <v>80</v>
      </c>
      <c r="I9" s="420" t="s">
        <v>81</v>
      </c>
      <c r="J9" s="438"/>
    </row>
    <row r="10" spans="2:15">
      <c r="B10" s="176" t="s">
        <v>351</v>
      </c>
      <c r="C10" s="530">
        <f>('[2]Databook helper'!AI22+'[2]Databook helper'!AI23+'[2]Databook helper'!AI25+'[2]Databook helper'!AI26+'[2]Databook helper'!AI27+'[2]Databook helper'!AI28+'[2]Databook helper'!H11)/1000000</f>
        <v>0.73713823121587052</v>
      </c>
      <c r="D10" s="551">
        <f>('[2]Restatement FY24'!C17+'[2]Restatement FY24'!C18)/1000000</f>
        <v>0.67841900889999995</v>
      </c>
      <c r="E10" s="239">
        <v>0.53</v>
      </c>
      <c r="F10" s="239">
        <v>0.56999999999999995</v>
      </c>
      <c r="G10" s="240">
        <v>0.52</v>
      </c>
      <c r="H10" s="240">
        <v>0.47</v>
      </c>
      <c r="I10" s="240">
        <v>0.37</v>
      </c>
      <c r="J10" s="438"/>
      <c r="M10" s="552"/>
    </row>
    <row r="11" spans="2:15">
      <c r="B11" s="176" t="s">
        <v>352</v>
      </c>
      <c r="C11" s="553">
        <f>('[2]Databook helper'!AI21+'[2]Databook helper'!AI24)/1000000</f>
        <v>3.7737163928409333E-2</v>
      </c>
      <c r="D11" s="554">
        <f>'[2]Restatement FY24'!C16/1000000</f>
        <v>3.8980350800000001E-2</v>
      </c>
      <c r="E11" s="239">
        <v>0.03</v>
      </c>
      <c r="F11" s="239">
        <v>2E-3</v>
      </c>
      <c r="G11" s="240" t="s">
        <v>188</v>
      </c>
      <c r="H11" s="240" t="s">
        <v>188</v>
      </c>
      <c r="I11" s="240" t="s">
        <v>188</v>
      </c>
      <c r="J11" s="438"/>
      <c r="M11" s="552"/>
    </row>
    <row r="12" spans="2:15" ht="15.75" thickBot="1">
      <c r="B12" s="555" t="s">
        <v>169</v>
      </c>
      <c r="C12" s="556">
        <f>SUM(C10:C11)</f>
        <v>0.77487539514427983</v>
      </c>
      <c r="D12" s="557">
        <f>SUM(D10:D11)</f>
        <v>0.71739935969999991</v>
      </c>
      <c r="E12" s="558">
        <v>0.56999999999999995</v>
      </c>
      <c r="F12" s="558">
        <v>0.56999999999999995</v>
      </c>
      <c r="G12" s="559">
        <v>0.52</v>
      </c>
      <c r="H12" s="559">
        <v>0.47</v>
      </c>
      <c r="I12" s="559">
        <v>0.37</v>
      </c>
      <c r="J12" s="438"/>
    </row>
    <row r="13" spans="2:15" ht="12.75" customHeight="1">
      <c r="B13" s="560" t="s">
        <v>353</v>
      </c>
      <c r="C13" s="561"/>
      <c r="D13" s="438"/>
      <c r="E13" s="438"/>
      <c r="F13" s="438"/>
      <c r="G13" s="438"/>
      <c r="H13" s="438"/>
      <c r="I13" s="438"/>
    </row>
    <row r="14" spans="2:15">
      <c r="B14" s="562" t="s">
        <v>354</v>
      </c>
      <c r="C14" s="561"/>
      <c r="D14" s="438"/>
      <c r="E14" s="438"/>
      <c r="F14" s="438"/>
      <c r="G14" s="438"/>
      <c r="H14" s="438"/>
      <c r="I14" s="438"/>
    </row>
    <row r="15" spans="2:15" ht="14.25" customHeight="1">
      <c r="B15" s="477"/>
      <c r="C15" s="561"/>
      <c r="D15" s="438"/>
      <c r="E15" s="438"/>
      <c r="F15" s="438"/>
      <c r="G15" s="438"/>
      <c r="H15" s="438"/>
      <c r="I15" s="438"/>
    </row>
    <row r="16" spans="2:15">
      <c r="B16" s="563" t="s">
        <v>355</v>
      </c>
      <c r="C16" s="420" t="s">
        <v>356</v>
      </c>
      <c r="D16" s="420" t="s">
        <v>357</v>
      </c>
      <c r="E16" s="420" t="s">
        <v>77</v>
      </c>
      <c r="F16" s="420" t="s">
        <v>78</v>
      </c>
      <c r="G16" s="420" t="s">
        <v>79</v>
      </c>
      <c r="H16" s="420" t="s">
        <v>358</v>
      </c>
      <c r="I16" s="420" t="s">
        <v>81</v>
      </c>
      <c r="J16" s="438"/>
    </row>
    <row r="17" spans="2:14">
      <c r="B17" s="170" t="s">
        <v>359</v>
      </c>
      <c r="C17" s="564">
        <f>'[2]Commodity usage'!AI15/1000000</f>
        <v>0.55929575655517239</v>
      </c>
      <c r="D17" s="551">
        <f>'[2]Restatement FY24'!C7/1000000</f>
        <v>0.45380811799999982</v>
      </c>
      <c r="E17" s="239">
        <v>0.36</v>
      </c>
      <c r="F17" s="239">
        <v>0.33</v>
      </c>
      <c r="G17" s="240">
        <v>0.3</v>
      </c>
      <c r="H17" s="240">
        <v>0.25</v>
      </c>
      <c r="I17" s="240" t="s">
        <v>360</v>
      </c>
      <c r="J17" s="565"/>
      <c r="K17" s="456"/>
    </row>
    <row r="18" spans="2:14">
      <c r="B18" s="170" t="s">
        <v>361</v>
      </c>
      <c r="C18" s="564">
        <f>'[2]Commodity usage'!AI13/1000000</f>
        <v>0.18714489026417971</v>
      </c>
      <c r="D18" s="551">
        <f>'[2]Restatement FY24'!C6/1000000</f>
        <v>0.17117529719999985</v>
      </c>
      <c r="E18" s="239">
        <v>0.13</v>
      </c>
      <c r="F18" s="239">
        <v>0.15</v>
      </c>
      <c r="G18" s="240">
        <v>0.14000000000000001</v>
      </c>
      <c r="H18" s="240">
        <v>0.13</v>
      </c>
      <c r="I18" s="240" t="s">
        <v>360</v>
      </c>
      <c r="J18" s="438"/>
    </row>
    <row r="19" spans="2:14">
      <c r="B19" s="170" t="s">
        <v>362</v>
      </c>
      <c r="C19" s="564">
        <f>'[2]Commodity usage'!AI18/1000000</f>
        <v>1.8023442000000001E-2</v>
      </c>
      <c r="D19" s="551">
        <f>'[2]Restatement FY24'!C9/1000000</f>
        <v>8.4331951200000088E-2</v>
      </c>
      <c r="E19" s="239">
        <v>7.0000000000000007E-2</v>
      </c>
      <c r="F19" s="239">
        <v>0.08</v>
      </c>
      <c r="G19" s="240">
        <v>7.0000000000000007E-2</v>
      </c>
      <c r="H19" s="240">
        <v>0.05</v>
      </c>
      <c r="I19" s="240" t="s">
        <v>360</v>
      </c>
      <c r="J19" s="438"/>
    </row>
    <row r="20" spans="2:14">
      <c r="B20" s="170" t="s">
        <v>238</v>
      </c>
      <c r="C20" s="564">
        <f>'[2]Commodity usage'!AC36/1000000</f>
        <v>8.9020433999999985E-3</v>
      </c>
      <c r="D20" s="554">
        <f>'[2]Restatement FY24'!C8/1000000</f>
        <v>8.0839932999999999E-3</v>
      </c>
      <c r="E20" s="239">
        <v>0.01</v>
      </c>
      <c r="F20" s="239">
        <v>6.0000000000000001E-3</v>
      </c>
      <c r="G20" s="240">
        <v>0.01</v>
      </c>
      <c r="H20" s="240">
        <v>0.01</v>
      </c>
      <c r="I20" s="240" t="s">
        <v>360</v>
      </c>
      <c r="J20" s="438"/>
    </row>
    <row r="21" spans="2:14" ht="15.75" thickBot="1">
      <c r="B21" s="555" t="s">
        <v>169</v>
      </c>
      <c r="C21" s="566">
        <f>SUM(C17:C20)</f>
        <v>0.77336613221935213</v>
      </c>
      <c r="D21" s="557">
        <f t="shared" ref="D21:H21" si="0">SUM(D17:D20)</f>
        <v>0.71739935969999979</v>
      </c>
      <c r="E21" s="558">
        <f t="shared" si="0"/>
        <v>0.57000000000000006</v>
      </c>
      <c r="F21" s="558">
        <f t="shared" si="0"/>
        <v>0.56599999999999995</v>
      </c>
      <c r="G21" s="559">
        <f t="shared" si="0"/>
        <v>0.52</v>
      </c>
      <c r="H21" s="559">
        <f t="shared" si="0"/>
        <v>0.44</v>
      </c>
      <c r="I21" s="559">
        <v>0.37</v>
      </c>
      <c r="J21" s="438"/>
    </row>
    <row r="22" spans="2:14" ht="80.25" customHeight="1">
      <c r="B22" s="664" t="s">
        <v>363</v>
      </c>
      <c r="C22" s="664"/>
      <c r="D22" s="664"/>
      <c r="E22" s="664"/>
      <c r="F22" s="664"/>
      <c r="G22" s="664"/>
      <c r="H22" s="664"/>
      <c r="I22" s="658"/>
    </row>
    <row r="23" spans="2:14" ht="20.25" customHeight="1">
      <c r="B23" s="454"/>
      <c r="C23" s="454"/>
      <c r="D23" s="454"/>
      <c r="E23" s="454"/>
      <c r="F23" s="454"/>
      <c r="G23" s="454"/>
      <c r="H23" s="454"/>
      <c r="I23" s="549"/>
    </row>
    <row r="24" spans="2:14">
      <c r="B24" s="567" t="s">
        <v>364</v>
      </c>
      <c r="C24" s="420" t="s">
        <v>75</v>
      </c>
      <c r="D24" s="420" t="s">
        <v>76</v>
      </c>
      <c r="E24" s="420" t="s">
        <v>77</v>
      </c>
      <c r="F24" s="454"/>
      <c r="G24" s="454"/>
      <c r="H24" s="454"/>
      <c r="I24" s="549"/>
    </row>
    <row r="25" spans="2:14">
      <c r="B25" s="170" t="s">
        <v>365</v>
      </c>
      <c r="C25" s="618">
        <v>13</v>
      </c>
      <c r="D25" s="242">
        <v>13</v>
      </c>
      <c r="E25" s="242">
        <v>13</v>
      </c>
      <c r="F25" s="454"/>
      <c r="G25" s="454"/>
      <c r="H25" s="454"/>
      <c r="I25" s="549"/>
      <c r="J25" s="560"/>
      <c r="K25" s="482"/>
      <c r="L25" s="482"/>
      <c r="M25" s="482"/>
    </row>
    <row r="26" spans="2:14" ht="22.5">
      <c r="B26" s="170" t="s">
        <v>366</v>
      </c>
      <c r="C26" s="564">
        <f>('[2]Databook helper'!B39+'[2]Databook helper'!E39)/10000000</f>
        <v>3.0035189200000013E-3</v>
      </c>
      <c r="D26" s="240">
        <v>1.7999999999999999E-2</v>
      </c>
      <c r="E26" s="240">
        <v>0.02</v>
      </c>
      <c r="F26" s="454"/>
      <c r="G26" s="454"/>
      <c r="H26" s="454"/>
      <c r="I26" s="549"/>
      <c r="J26" s="560"/>
      <c r="K26" s="568"/>
      <c r="L26" s="568"/>
      <c r="M26" s="568"/>
      <c r="N26" s="569"/>
    </row>
    <row r="27" spans="2:14" ht="25.5" customHeight="1" thickBot="1">
      <c r="B27" s="570" t="s">
        <v>367</v>
      </c>
      <c r="C27" s="571">
        <f>C26/C21</f>
        <v>3.8836959557314883E-3</v>
      </c>
      <c r="D27" s="572">
        <f>D26/D21</f>
        <v>2.5090627356465989E-2</v>
      </c>
      <c r="E27" s="572">
        <v>0.04</v>
      </c>
      <c r="F27" s="454"/>
      <c r="G27" s="454"/>
      <c r="H27" s="454"/>
      <c r="I27" s="549"/>
      <c r="J27" s="560"/>
      <c r="K27" s="568"/>
      <c r="L27" s="568"/>
      <c r="M27" s="568"/>
    </row>
    <row r="28" spans="2:14" ht="24.75" customHeight="1">
      <c r="B28" s="658" t="s">
        <v>368</v>
      </c>
      <c r="C28" s="658"/>
      <c r="D28" s="658"/>
      <c r="E28" s="658"/>
      <c r="F28" s="658"/>
      <c r="G28" s="658"/>
      <c r="H28" s="658"/>
      <c r="I28" s="658"/>
      <c r="J28" s="560"/>
    </row>
    <row r="29" spans="2:14" ht="23.45" customHeight="1">
      <c r="F29" s="454"/>
      <c r="G29" s="454"/>
      <c r="H29" s="454"/>
      <c r="I29" s="549"/>
    </row>
  </sheetData>
  <sheetProtection sheet="1" objects="1" scenarios="1"/>
  <mergeCells count="3">
    <mergeCell ref="B7:O7"/>
    <mergeCell ref="B22:I22"/>
    <mergeCell ref="B28:I2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095e3b-6bd5-44d6-b4ea-664e4f7d4601">
      <Terms xmlns="http://schemas.microsoft.com/office/infopath/2007/PartnerControls"/>
    </lcf76f155ced4ddcb4097134ff3c332f>
    <TaxCatchAll xmlns="22e9c42f-75e5-4cdd-85f3-0c0de69952f3" xsi:nil="true"/>
    <_Flow_SignoffStatus xmlns="ea095e3b-6bd5-44d6-b4ea-664e4f7d460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F00C79DBB656458F9E47A53B3A172E" ma:contentTypeVersion="19" ma:contentTypeDescription="Create a new document." ma:contentTypeScope="" ma:versionID="f32ebe91300604f1bc39b526446bec82">
  <xsd:schema xmlns:xsd="http://www.w3.org/2001/XMLSchema" xmlns:xs="http://www.w3.org/2001/XMLSchema" xmlns:p="http://schemas.microsoft.com/office/2006/metadata/properties" xmlns:ns2="ea095e3b-6bd5-44d6-b4ea-664e4f7d4601" xmlns:ns3="22e9c42f-75e5-4cdd-85f3-0c0de69952f3" targetNamespace="http://schemas.microsoft.com/office/2006/metadata/properties" ma:root="true" ma:fieldsID="3b8c1b80045770c8970d362fc4cda729" ns2:_="" ns3:_="">
    <xsd:import namespace="ea095e3b-6bd5-44d6-b4ea-664e4f7d4601"/>
    <xsd:import namespace="22e9c42f-75e5-4cdd-85f3-0c0de69952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95e3b-6bd5-44d6-b4ea-664e4f7d46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ff7bfe-9f27-4c7d-bc78-ef7aa6ff2688"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e9c42f-75e5-4cdd-85f3-0c0de69952f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1f98d4-65db-41bc-8b99-cc5d9df2bbb6}" ma:internalName="TaxCatchAll" ma:showField="CatchAllData" ma:web="22e9c42f-75e5-4cdd-85f3-0c0de69952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5D2E17-E51D-488C-A969-B4276ADDF371}">
  <ds:schemaRefs>
    <ds:schemaRef ds:uri="http://purl.org/dc/elements/1.1/"/>
    <ds:schemaRef ds:uri="http://schemas.openxmlformats.org/package/2006/metadata/core-properties"/>
    <ds:schemaRef ds:uri="ea095e3b-6bd5-44d6-b4ea-664e4f7d4601"/>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22e9c42f-75e5-4cdd-85f3-0c0de69952f3"/>
    <ds:schemaRef ds:uri="http://schemas.microsoft.com/office/2006/metadata/properties"/>
  </ds:schemaRefs>
</ds:datastoreItem>
</file>

<file path=customXml/itemProps2.xml><?xml version="1.0" encoding="utf-8"?>
<ds:datastoreItem xmlns:ds="http://schemas.openxmlformats.org/officeDocument/2006/customXml" ds:itemID="{F71DC372-CDF1-4E72-8D45-19D9F8436AB0}">
  <ds:schemaRefs>
    <ds:schemaRef ds:uri="http://schemas.microsoft.com/sharepoint/v3/contenttype/forms"/>
  </ds:schemaRefs>
</ds:datastoreItem>
</file>

<file path=customXml/itemProps3.xml><?xml version="1.0" encoding="utf-8"?>
<ds:datastoreItem xmlns:ds="http://schemas.openxmlformats.org/officeDocument/2006/customXml" ds:itemID="{A1194DCE-3FBC-4F49-B940-0BD243B8D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95e3b-6bd5-44d6-b4ea-664e4f7d4601"/>
    <ds:schemaRef ds:uri="22e9c42f-75e5-4cdd-85f3-0c0de69952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Home</vt:lpstr>
      <vt:lpstr>Contents</vt:lpstr>
      <vt:lpstr>Materiality</vt:lpstr>
      <vt:lpstr>Health and Safety</vt:lpstr>
      <vt:lpstr>Workforce development</vt:lpstr>
      <vt:lpstr>Workforce and diversity</vt:lpstr>
      <vt:lpstr>Energy and emissions</vt:lpstr>
      <vt:lpstr>Water</vt:lpstr>
      <vt:lpstr>Waste</vt:lpstr>
      <vt:lpstr>Ethics and Compliance</vt:lpstr>
      <vt:lpstr>Community and economic</vt:lpstr>
      <vt:lpstr>Index - GRI</vt:lpstr>
      <vt:lpstr>Index - SASB</vt:lpstr>
      <vt:lpstr>Index - TCFD</vt:lpstr>
      <vt:lpstr>Index - ASRS</vt:lpstr>
      <vt:lpstr>Assurance- Sims Limited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Enrico Favaro</dc:creator>
  <cp:keywords/>
  <dc:description/>
  <cp:lastModifiedBy>Wei Lin</cp:lastModifiedBy>
  <cp:revision/>
  <dcterms:created xsi:type="dcterms:W3CDTF">2024-08-15T05:33:12Z</dcterms:created>
  <dcterms:modified xsi:type="dcterms:W3CDTF">2025-10-22T20:02:12Z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0x01010087F00C79DBB656458F9E47A53B3A172E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y fmtid="{D5CDD505-2E9C-101B-9397-08002B2CF9AE}" pid="6" name="MSIP_Label_ea60d57e-af5b-4752-ac57-3e4f28ca11dc_Enabled">
    <vt:lpwstr>true</vt:lpwstr>
  </property>
  <property fmtid="{D5CDD505-2E9C-101B-9397-08002B2CF9AE}" pid="7" name="MSIP_Label_ea60d57e-af5b-4752-ac57-3e4f28ca11dc_SetDate">
    <vt:lpwstr>2024-10-11T03:54:31Z</vt:lpwstr>
  </property>
  <property fmtid="{D5CDD505-2E9C-101B-9397-08002B2CF9AE}" pid="8" name="MSIP_Label_ea60d57e-af5b-4752-ac57-3e4f28ca11dc_Method">
    <vt:lpwstr>Standard</vt:lpwstr>
  </property>
  <property fmtid="{D5CDD505-2E9C-101B-9397-08002B2CF9AE}" pid="9" name="MSIP_Label_ea60d57e-af5b-4752-ac57-3e4f28ca11dc_Name">
    <vt:lpwstr>ea60d57e-af5b-4752-ac57-3e4f28ca11dc</vt:lpwstr>
  </property>
  <property fmtid="{D5CDD505-2E9C-101B-9397-08002B2CF9AE}" pid="10" name="MSIP_Label_ea60d57e-af5b-4752-ac57-3e4f28ca11dc_SiteId">
    <vt:lpwstr>36da45f1-dd2c-4d1f-af13-5abe46b99921</vt:lpwstr>
  </property>
  <property fmtid="{D5CDD505-2E9C-101B-9397-08002B2CF9AE}" pid="11" name="MSIP_Label_ea60d57e-af5b-4752-ac57-3e4f28ca11dc_ActionId">
    <vt:lpwstr>3884e45e-1f96-4bef-bf1c-a8200a20ef9a</vt:lpwstr>
  </property>
  <property fmtid="{D5CDD505-2E9C-101B-9397-08002B2CF9AE}" pid="12" name="MSIP_Label_ea60d57e-af5b-4752-ac57-3e4f28ca11dc_ContentBits">
    <vt:lpwstr>0</vt:lpwstr>
  </property>
  <property fmtid="{D5CDD505-2E9C-101B-9397-08002B2CF9AE}" pid="13" name="ComplianceAssetId">
    <vt:lpwstr/>
  </property>
  <property fmtid="{D5CDD505-2E9C-101B-9397-08002B2CF9AE}" pid="14" name="_ExtendedDescription">
    <vt:lpwstr/>
  </property>
  <property fmtid="{D5CDD505-2E9C-101B-9397-08002B2CF9AE}" pid="15" name="_activity">
    <vt:lpwstr>{"FileActivityType":"30","FileActivityTimeStamp":"2024-10-21T01:32:24.117Z","FileActivityUsersOnPage":[{"DisplayName":"Madeleine Olsen","Id":"madeleine.olsen@simsmm.com"}],"FileActivityNavigationId":null}</vt:lpwstr>
  </property>
  <property fmtid="{D5CDD505-2E9C-101B-9397-08002B2CF9AE}" pid="16" name="TriggerFlowInfo">
    <vt:lpwstr/>
  </property>
</Properties>
</file>