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0"/>
  <workbookPr showInkAnnotation="0" autoCompressPictures="0" defaultThemeVersion="202300"/>
  <mc:AlternateContent xmlns:mc="http://schemas.openxmlformats.org/markup-compatibility/2006">
    <mc:Choice Requires="x15">
      <x15ac:absPath xmlns:x15ac="http://schemas.microsoft.com/office/spreadsheetml/2010/11/ac" url="/Volumes/LaCie/Sims Files/1. Sims Limited/Annual Reports/FY26/"/>
    </mc:Choice>
  </mc:AlternateContent>
  <xr:revisionPtr revIDLastSave="0" documentId="8_{F4872545-255C-D641-B09D-36FB5AF2CAB7}" xr6:coauthVersionLast="47" xr6:coauthVersionMax="47" xr10:uidLastSave="{00000000-0000-0000-0000-000000000000}"/>
  <bookViews>
    <workbookView xWindow="0" yWindow="660" windowWidth="29040" windowHeight="15720" tabRatio="500" xr2:uid="{00000000-000D-0000-FFFF-FFFF00000000}"/>
  </bookViews>
  <sheets>
    <sheet name="Cover" sheetId="1" r:id="rId1"/>
    <sheet name="Home" sheetId="2" r:id="rId2"/>
    <sheet name="Contents" sheetId="3" r:id="rId3"/>
    <sheet name="Health and Safety" sheetId="20" r:id="rId4"/>
    <sheet name="Workforce development" sheetId="6" r:id="rId5"/>
    <sheet name="Workforce and diversity" sheetId="7" r:id="rId6"/>
    <sheet name="Energy and Emissions" sheetId="8" r:id="rId7"/>
    <sheet name="Water" sheetId="9" r:id="rId8"/>
    <sheet name="Waste" sheetId="10" r:id="rId9"/>
    <sheet name="Ethics and Compliance" sheetId="11" r:id="rId10"/>
    <sheet name="Community and economic" sheetId="12" r:id="rId11"/>
    <sheet name="Assurance- Sims Limited" sheetId="17"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7" i="8" l="1"/>
  <c r="L46" i="8"/>
  <c r="L45" i="8"/>
  <c r="L44" i="8"/>
  <c r="K87" i="8"/>
  <c r="K85" i="8"/>
  <c r="K84" i="8"/>
  <c r="K83" i="8"/>
  <c r="K86" i="8"/>
  <c r="K71" i="8"/>
  <c r="K70" i="8"/>
  <c r="K69" i="8"/>
  <c r="K68" i="8"/>
  <c r="K67" i="8"/>
  <c r="K66" i="8"/>
  <c r="K16" i="8"/>
  <c r="L35" i="8"/>
  <c r="L34" i="8"/>
  <c r="L33" i="8"/>
  <c r="L32" i="8"/>
  <c r="L48" i="8" l="1"/>
  <c r="M45" i="8" s="1"/>
  <c r="K88" i="8"/>
  <c r="L36" i="8"/>
  <c r="K72" i="8"/>
  <c r="L68" i="8" s="1"/>
  <c r="M44" i="8" l="1"/>
  <c r="M47" i="8"/>
  <c r="M46" i="8"/>
  <c r="K89" i="8"/>
  <c r="L83" i="8"/>
  <c r="L84" i="8"/>
  <c r="L85" i="8"/>
  <c r="L87" i="8"/>
  <c r="L86" i="8"/>
  <c r="M33" i="8"/>
  <c r="M32" i="8"/>
  <c r="M34" i="8"/>
  <c r="M35" i="8"/>
  <c r="K73" i="8"/>
  <c r="L70" i="8"/>
  <c r="L71" i="8"/>
  <c r="L66" i="8"/>
  <c r="L67" i="8"/>
  <c r="L69" i="8"/>
  <c r="L72" i="8" l="1"/>
  <c r="L88" i="8"/>
  <c r="R19" i="8"/>
  <c r="R18" i="8"/>
  <c r="R17" i="8"/>
  <c r="J22" i="20" l="1"/>
  <c r="E49" i="11" l="1"/>
  <c r="D110" i="8" l="1"/>
  <c r="I24" i="8"/>
  <c r="I22" i="8"/>
  <c r="I20" i="8"/>
</calcChain>
</file>

<file path=xl/sharedStrings.xml><?xml version="1.0" encoding="utf-8"?>
<sst xmlns="http://schemas.openxmlformats.org/spreadsheetml/2006/main" count="667" uniqueCount="363">
  <si>
    <t>Sims FY26 Sustainability Databook</t>
  </si>
  <si>
    <t>For the year ended 30 June 2026.</t>
  </si>
  <si>
    <t>This Sustainability Databook outlines key sustainability performance information for Sims Limited (Sims). It accompanies our FY26 sustainability disclosures and forms part of our sustainability reporting suite, which can be accessed on www.simsltd.com/about.</t>
  </si>
  <si>
    <t>Our approach</t>
  </si>
  <si>
    <t>The Safety, Risk and Sustainability (SRS) Committee oversees and reviews the effectiveness of the Company’s policies, programs, and practices, and assists the Board in fulfilling and discharging its obligations. The Committee oversees strategies for managing risks related to safety, health, and environment; monitors progress against the Company’s sustainability goals; and supports transparent sustainability disclosures. Further information about the SRS Committee, including its terms of reference, visit simsltd.com/governance.</t>
  </si>
  <si>
    <t>The Sustainability Databook provides further detail on our FY26 and historic sustainability performance.</t>
  </si>
  <si>
    <t>Assurance</t>
  </si>
  <si>
    <t>Sims Limited engaged independent external assurance providers in respect of selected sustainability information for FY26. Deloitte provided limited assurance over selected Scope 1 and Scope 2 greenhouse gas emissions disclosures, as described in the independent limited assurance report included in the Annual Report. Apex Ltd provided limited assurance over Scope 3 greenhouse gas emissions disclosures and selected sustainability data, with the corresponding assurance report available in the "Assurance" tab of this Databook.
This Databook should be read in conjunction with the Sustainability Report.</t>
  </si>
  <si>
    <t>Notes on data</t>
  </si>
  <si>
    <t>The data presented in this Sustainability Databook relates to financial years.  Dollar amounts are in Australian dollars (AUD).</t>
  </si>
  <si>
    <t>Figures might not add up due to rounding, and percentages are rounded to the nearest whole number.</t>
  </si>
  <si>
    <t>We report performance data and metrics at the Sims Limited level, based on an operational control approach, unless where otherwise stated. 
The activities of North American and Australian operated joint ventures are included within their respective business units. Richmond Steel Recycling is included within NA Metals, while Kariyarra Sims Recycling and Ngardimu are included within ANZ Metals.</t>
  </si>
  <si>
    <t>Prior year statements</t>
  </si>
  <si>
    <t>Where relevant, prior period figures have been restated when more accurate data becomes available, if errors have been detected, or when there have been material changes to the data calculation methodologies.</t>
  </si>
  <si>
    <t>In the Databook, cells are highlighted in this colour to indicate a restatement has occurred.</t>
  </si>
  <si>
    <t>Reporting of Greenhouse Gas (GHG) emissions</t>
  </si>
  <si>
    <t>All GHG emissions figures reported as part of Sims Ltd environmental performance are in tonnes of carbon dioxide equivalents (tCO2e) and include the main GHGs covered in the Kyoto Protocol – carbon dioxide (CO2), methane (CH4) and nitrous oxide (N2O), perfluorocarbons (PFCs) and hydrofluorocarbons (HFCs), nitrogen trifluoride (NF3) and Sulphur hexafluoride (SF6) as relevant.</t>
  </si>
  <si>
    <t>Forward-looking statements</t>
  </si>
  <si>
    <t>Sims Limited's sustainability reporting suite including this Sustainability Databook contain certain forward-looking statements. For information relating to forward-looking statements please refer to page one of the FY26 Sims Limited Sustainability Report.</t>
  </si>
  <si>
    <t>CONTENTS</t>
  </si>
  <si>
    <t>Core topic</t>
  </si>
  <si>
    <t>Spreadsheet tab</t>
  </si>
  <si>
    <t>People</t>
  </si>
  <si>
    <t>Health &amp; Safety</t>
  </si>
  <si>
    <t>Workforce Development</t>
  </si>
  <si>
    <t>Workforce and Diversity</t>
  </si>
  <si>
    <t>Climate &amp; Environment</t>
  </si>
  <si>
    <t>Energy and Emissions</t>
  </si>
  <si>
    <t>Water</t>
  </si>
  <si>
    <t>Waste</t>
  </si>
  <si>
    <t>Responsible Business</t>
  </si>
  <si>
    <t>Ethics and Compliance</t>
  </si>
  <si>
    <t>Community and Economic Performance</t>
  </si>
  <si>
    <t>HEALTH AND SAFETY</t>
  </si>
  <si>
    <t xml:space="preserve">In FY26, Sims Limited achieved another best-ever safety performance, with a Lost Time Injury Frequency Rate (LTIFR) of 0.33, marking an 18% reduction in Lost Time Injuries since FY19. We also maintained a 'World Class' Total Recordable Injury Frequency Rate (TRIFR) of 1.09, reflecting our continued commitment to workplace safety. This year, our EHS Leading Indicator strategy evolved to emphasise high-quality Critical Control Verifications and meaningful corrective actions. With a focus on quality over quantity, the total number of these activities was lower than in previous years; however, their impact and effectiveness significantly improved. These results demonstrate our ongoing success in creating a safer workplace by proactively reducing risks and implementing effective controls. 
</t>
  </si>
  <si>
    <r>
      <rPr>
        <sz val="8"/>
        <color rgb="FFFFFFFF"/>
        <rFont val="Calibri"/>
        <family val="2"/>
      </rPr>
      <t xml:space="preserve">Health and Safety performance </t>
    </r>
    <r>
      <rPr>
        <vertAlign val="superscript"/>
        <sz val="8"/>
        <color rgb="FFFFFFFF"/>
        <rFont val="Calibri"/>
        <family val="2"/>
      </rPr>
      <t>(a)</t>
    </r>
  </si>
  <si>
    <t>FY26</t>
  </si>
  <si>
    <t>FY25</t>
  </si>
  <si>
    <t>FY24</t>
  </si>
  <si>
    <t>FY23</t>
  </si>
  <si>
    <t>FY22</t>
  </si>
  <si>
    <t>FY21</t>
  </si>
  <si>
    <t>FY20</t>
  </si>
  <si>
    <t>FY19</t>
  </si>
  <si>
    <t xml:space="preserve">Fatal incident count </t>
  </si>
  <si>
    <t>Recordable injury count - employees only</t>
  </si>
  <si>
    <t>Recordable injury count - contingent workforce</t>
  </si>
  <si>
    <t>Recordable injury count - all workforce</t>
  </si>
  <si>
    <r>
      <t xml:space="preserve">High-consequence injury count </t>
    </r>
    <r>
      <rPr>
        <vertAlign val="superscript"/>
        <sz val="8"/>
        <color rgb="FF000000"/>
        <rFont val="Calibri"/>
        <family val="2"/>
      </rPr>
      <t>(b)</t>
    </r>
    <r>
      <rPr>
        <sz val="8"/>
        <color rgb="FF000000"/>
        <rFont val="Calibri"/>
        <family val="2"/>
      </rPr>
      <t xml:space="preserve"> - employees only</t>
    </r>
  </si>
  <si>
    <r>
      <t>High-consequence injury count - contingent workforce</t>
    </r>
    <r>
      <rPr>
        <vertAlign val="superscript"/>
        <sz val="8"/>
        <color rgb="FF000000"/>
        <rFont val="Calibri"/>
        <family val="2"/>
      </rPr>
      <t xml:space="preserve"> (c)</t>
    </r>
  </si>
  <si>
    <t>High-consequence injury count - all workforce</t>
  </si>
  <si>
    <t>Lost time injury count - employees only</t>
  </si>
  <si>
    <r>
      <t>Lost time injury count - contingent workforce</t>
    </r>
    <r>
      <rPr>
        <vertAlign val="superscript"/>
        <sz val="8"/>
        <color rgb="FF000000"/>
        <rFont val="Calibri"/>
        <family val="2"/>
      </rPr>
      <t xml:space="preserve"> (c)</t>
    </r>
  </si>
  <si>
    <t>Lost time injury count - all workforce</t>
  </si>
  <si>
    <t>Critical risk incident count - all workforce</t>
  </si>
  <si>
    <t>n/a</t>
  </si>
  <si>
    <t>Thousand Hours worked - employees only</t>
  </si>
  <si>
    <r>
      <t>Thousand Hours worked - contingent workforce</t>
    </r>
    <r>
      <rPr>
        <vertAlign val="superscript"/>
        <sz val="8"/>
        <color rgb="FF000000"/>
        <rFont val="Calibri"/>
        <family val="2"/>
      </rPr>
      <t xml:space="preserve"> (c)</t>
    </r>
  </si>
  <si>
    <t>Thousand Hours worked - total workforce</t>
  </si>
  <si>
    <t>(a) Due to potential lag between incident reporting and subsequent verification, final results may vary post reporting. No restatements are made to prior year injury data</t>
  </si>
  <si>
    <t>(b) High consequence injuries (GRI) work-related injuries that result in a fatality or an injury from which the worker cannot, does not or is not expected to recover fully to pre-injury health status within six months</t>
  </si>
  <si>
    <t>(c) 'Contingent workforce' means contracted employees where Sims controls and directs the work.</t>
  </si>
  <si>
    <t>Injury rates (SASB Basis - per 200,000 hours worked)</t>
  </si>
  <si>
    <t>Recordable injury rate (TRIFR) - employees only</t>
  </si>
  <si>
    <t>Recordable injury rate (TRIFR) - all workforce</t>
  </si>
  <si>
    <t>High-consequence injury rate - employees only</t>
  </si>
  <si>
    <t>High-consequence injury rate - all workforce</t>
  </si>
  <si>
    <t>Lost time injury rate (LTTIFR) - employees only</t>
  </si>
  <si>
    <t>Lost time injury rate (LTIFR) - all workforce</t>
  </si>
  <si>
    <t>Critical risk incident rate - all workforce</t>
  </si>
  <si>
    <t>Injury rates (per 1,000,000 hours worked)</t>
  </si>
  <si>
    <t>Lost time injury rate (LTIFR) - employees only</t>
  </si>
  <si>
    <t>EHS Leading Indicators</t>
  </si>
  <si>
    <r>
      <rPr>
        <sz val="8"/>
        <color rgb="FF000000"/>
        <rFont val="Calibri"/>
        <family val="2"/>
      </rPr>
      <t xml:space="preserve">Safety Culture survey score </t>
    </r>
    <r>
      <rPr>
        <vertAlign val="superscript"/>
        <sz val="8"/>
        <color rgb="FF000000"/>
        <rFont val="Calibri"/>
        <family val="2"/>
      </rPr>
      <t>(a)</t>
    </r>
  </si>
  <si>
    <r>
      <t xml:space="preserve">Number of safety training courses completed </t>
    </r>
    <r>
      <rPr>
        <vertAlign val="superscript"/>
        <sz val="8"/>
        <color rgb="FF000000"/>
        <rFont val="Calibri"/>
        <family val="2"/>
      </rPr>
      <t>(b)</t>
    </r>
  </si>
  <si>
    <t>Number of critical control verificiations (CCVs) conducted</t>
  </si>
  <si>
    <r>
      <t>Number of improvement actions generated</t>
    </r>
    <r>
      <rPr>
        <vertAlign val="superscript"/>
        <sz val="8"/>
        <color rgb="FF000000"/>
        <rFont val="Calibri"/>
        <family val="2"/>
      </rPr>
      <t xml:space="preserve"> (c)</t>
    </r>
  </si>
  <si>
    <t>(a) The baseline survey was conducted in FY20 and re-measured in FY23. The FY23 result was calculated using the Bradley Curve methodology. From FY26,  an independent psychological safety survey was measured on a five-point scale to provide a clearer and more meaningful metric.</t>
  </si>
  <si>
    <t xml:space="preserve"> (b) Include only standard EHS training, EHS Focus training and Commit to Care training.</t>
  </si>
  <si>
    <t>(c) In FY26, the reporting methodology was revised to focus on leading indicator activities only. Key changes include a reduction in CCV frequency to improve quality and the replacement of monthly general inspections with annual EHS-led inspections, reflecting a shift towards quality-focused assurance.</t>
  </si>
  <si>
    <t>Incidents by incident cause (percentage)</t>
  </si>
  <si>
    <t>Injured while handling, lifting or carrying</t>
  </si>
  <si>
    <t>Contact with sharp or jagged object</t>
  </si>
  <si>
    <t>Hit by moving, flying or falling object</t>
  </si>
  <si>
    <t>Slipped, tripped or fell on the same level</t>
  </si>
  <si>
    <t>Injured while using hand tools</t>
  </si>
  <si>
    <t>Hit by something fixed or stationary</t>
  </si>
  <si>
    <t>Contact with moving machinery or material being machined</t>
  </si>
  <si>
    <t>Other</t>
  </si>
  <si>
    <t>WORKFORCE DEVELOPMENT</t>
  </si>
  <si>
    <t>Developing a skilled workforce in the circular economy is a key focus for Sims Limited. During FY26, we conducted an employee engagement survey which was maintained since FY21. Sims has seen a decrease in gender pay equity from 2.7% to 1.7%. Meanwhile, there has been a significant increase of unique training courses offered in the Sims University Learning Centre. Sims continues to nurture development for all Sims employees globally.</t>
  </si>
  <si>
    <r>
      <rPr>
        <b/>
        <sz val="8"/>
        <color rgb="FF44546A"/>
        <rFont val="Bai Jamjuree Medium"/>
      </rPr>
      <t xml:space="preserve">Employee engagement indicators </t>
    </r>
    <r>
      <rPr>
        <b/>
        <vertAlign val="superscript"/>
        <sz val="8"/>
        <color rgb="FF44546A"/>
        <rFont val="Bai Jamjuree Medium"/>
      </rPr>
      <t>(a)</t>
    </r>
  </si>
  <si>
    <t>Metric</t>
  </si>
  <si>
    <t>Response rate</t>
  </si>
  <si>
    <t>Engagement score (out of 5)</t>
  </si>
  <si>
    <t>(a) Includes our workforce based on managed operations; excludes contingent workers.</t>
  </si>
  <si>
    <t>(b) Sims conducts the employee engagement survey biennially, but the planned survey for FY23 was modified to focus specifically on assessing our diversity and inclusion culture and did not provide a like rating score as per above.</t>
  </si>
  <si>
    <r>
      <rPr>
        <b/>
        <sz val="8"/>
        <color rgb="FF44546A"/>
        <rFont val="Bai Jamjuree Medium"/>
      </rPr>
      <t xml:space="preserve">Employee gender pay equity </t>
    </r>
    <r>
      <rPr>
        <b/>
        <vertAlign val="superscript"/>
        <sz val="8"/>
        <color rgb="FF44546A"/>
        <rFont val="Bai Jamjuree Medium"/>
      </rPr>
      <t>(a)</t>
    </r>
  </si>
  <si>
    <t>Region</t>
  </si>
  <si>
    <t>Sims Limited average</t>
  </si>
  <si>
    <t>(a) Sims Limited calculates a Gender Pay Equity metric using a standard methodology across all countries. For each country and job grade (job grades represent roles of similar scope and size), the ratio of full-time equivalent pay rates of males and females is calculated. The overall gender pay equity metric for Sims takes a weighted average of each pay differential in each job grade and each country and weights on the number of females in each such category.  A positive figure indicates that females are paid that percentage less than similarly situated males, on average.</t>
  </si>
  <si>
    <t>Sims University Learning Centre</t>
  </si>
  <si>
    <r>
      <t xml:space="preserve">Average training hours per employee </t>
    </r>
    <r>
      <rPr>
        <vertAlign val="superscript"/>
        <sz val="8"/>
        <color rgb="FF000000"/>
        <rFont val="Bai Jamjuree Medium"/>
      </rPr>
      <t>(a)(b)(c)</t>
    </r>
  </si>
  <si>
    <t>Average training hours per employee (SLS)</t>
  </si>
  <si>
    <t>(d)</t>
  </si>
  <si>
    <t>Number of Sims University Learning Centre unique courses</t>
  </si>
  <si>
    <t>(a) Excludes non-executive directors and contingent workers.</t>
  </si>
  <si>
    <t>(b) Includes training that is completed via Sims University Learning Centre, Sims Limited's online training platform, and offline training logged in the platform.</t>
  </si>
  <si>
    <t>(c) Excludes training hours for courses not completed or not passed. Includes training hours for mandatory compliance courses.</t>
  </si>
  <si>
    <t>(d) Indicator not reported separately previously for SLS.</t>
  </si>
  <si>
    <t>WORKFORCE AND DIVERSITY</t>
  </si>
  <si>
    <t>Sims Limited recognises the value of a diverse workforce.  In FY26, we increased the percentage of women represented in leadership positions and the workforce as a whole. We continue to progress our efforts to increase gender Diversity across the regions of the business.</t>
  </si>
  <si>
    <r>
      <t>Workforce composition FY26 Sims Limited</t>
    </r>
    <r>
      <rPr>
        <b/>
        <vertAlign val="superscript"/>
        <sz val="8"/>
        <color rgb="FFFFFFFF"/>
        <rFont val="Bai Jamjuree Medium"/>
      </rPr>
      <t xml:space="preserve"> (a)</t>
    </r>
  </si>
  <si>
    <t>Total workforce</t>
  </si>
  <si>
    <t>Employees</t>
  </si>
  <si>
    <t>Contractors</t>
  </si>
  <si>
    <t>Age of employees</t>
  </si>
  <si>
    <t>Gender Diversity</t>
  </si>
  <si>
    <t>Under 30</t>
  </si>
  <si>
    <t>30-50 yrs old</t>
  </si>
  <si>
    <t>50+ yrs old</t>
  </si>
  <si>
    <t>Male</t>
  </si>
  <si>
    <t>Female</t>
  </si>
  <si>
    <t>Americas</t>
  </si>
  <si>
    <t>Australia Pacific</t>
  </si>
  <si>
    <t>Europe</t>
  </si>
  <si>
    <r>
      <t xml:space="preserve">Global </t>
    </r>
    <r>
      <rPr>
        <vertAlign val="superscript"/>
        <sz val="8"/>
        <color rgb="FF000000"/>
        <rFont val="Bai Jamjuree Medium"/>
      </rPr>
      <t>(b)</t>
    </r>
  </si>
  <si>
    <t>Total</t>
  </si>
  <si>
    <t>(a) Excludes non-executive directors.</t>
  </si>
  <si>
    <t>(b) Global means employees that are supporting the global business.</t>
  </si>
  <si>
    <r>
      <t xml:space="preserve">Workforce composition FY26 </t>
    </r>
    <r>
      <rPr>
        <b/>
        <vertAlign val="superscript"/>
        <sz val="8"/>
        <color rgb="FFFFFFFF"/>
        <rFont val="Bai Jamjuree Medium"/>
      </rPr>
      <t>(a)</t>
    </r>
  </si>
  <si>
    <r>
      <t>Sims Lifecycle Services Global (SLS)</t>
    </r>
    <r>
      <rPr>
        <vertAlign val="superscript"/>
        <sz val="8"/>
        <color rgb="FF000000"/>
        <rFont val="Bai Jamjuree Medium"/>
      </rPr>
      <t xml:space="preserve"> (b)</t>
    </r>
  </si>
  <si>
    <t>Representation of women (%) Sims Limited</t>
  </si>
  <si>
    <t>NED Board representation</t>
  </si>
  <si>
    <t>All Board directors</t>
  </si>
  <si>
    <t>(a)</t>
  </si>
  <si>
    <t>Executive and senior leaders</t>
  </si>
  <si>
    <t>Managers</t>
  </si>
  <si>
    <t>(a) Indicator not reported separately previously.</t>
  </si>
  <si>
    <t>Representation of women (%) SLS Global</t>
  </si>
  <si>
    <t>Board representation</t>
  </si>
  <si>
    <t>-</t>
  </si>
  <si>
    <t>Workforce Diversity USA (%)</t>
  </si>
  <si>
    <t>Hispanic or Latino</t>
  </si>
  <si>
    <t>Black or African American</t>
  </si>
  <si>
    <t>Asian</t>
  </si>
  <si>
    <t>Native Hawaiian or Other Pacific Island</t>
  </si>
  <si>
    <t>American Indian/Alaskan Native</t>
  </si>
  <si>
    <t>White</t>
  </si>
  <si>
    <t>Two or more ethnicities</t>
  </si>
  <si>
    <t>FY26 Employee hiring and turnover rates % (a)(b)</t>
  </si>
  <si>
    <t>Gender</t>
  </si>
  <si>
    <t>Age group</t>
  </si>
  <si>
    <t>30-50</t>
  </si>
  <si>
    <t>Over 50</t>
  </si>
  <si>
    <t>APAC</t>
  </si>
  <si>
    <t>Global (e)</t>
  </si>
  <si>
    <t>Sims Limited</t>
  </si>
  <si>
    <r>
      <t xml:space="preserve">Employee hiring rate </t>
    </r>
    <r>
      <rPr>
        <vertAlign val="superscript"/>
        <sz val="8"/>
        <color rgb="FF000000"/>
        <rFont val="Bai Jamjuree Medium"/>
      </rPr>
      <t>(c)</t>
    </r>
  </si>
  <si>
    <r>
      <t xml:space="preserve">Employee turnover rate </t>
    </r>
    <r>
      <rPr>
        <vertAlign val="superscript"/>
        <sz val="8"/>
        <color rgb="FF000000"/>
        <rFont val="Bai Jamjuree Medium"/>
      </rPr>
      <t>(d)</t>
    </r>
  </si>
  <si>
    <t>(a) Includes our total workforce based on managed operations (excludes Sims Limited's share of non-managed operations and joint ventures).</t>
  </si>
  <si>
    <t>(b) Excludes non-executive directors and contingent workers.</t>
  </si>
  <si>
    <t>(c) Total hiring rate is calculated as total employee hires in the category divided by average employee headcount in the category for the year.</t>
  </si>
  <si>
    <t>(d) Turnover rate includes voluntary and involuntary turnover, excluding temporary workers and the reduction of employees due to business divestment.</t>
  </si>
  <si>
    <t>(e) Global means employees supporting global business functions.</t>
  </si>
  <si>
    <r>
      <t xml:space="preserve">Collective bargaining agreements </t>
    </r>
    <r>
      <rPr>
        <b/>
        <vertAlign val="superscript"/>
        <sz val="8"/>
        <color rgb="FFFFFFFF"/>
        <rFont val="Bai Jamjuree Medium"/>
      </rPr>
      <t>(a)</t>
    </r>
  </si>
  <si>
    <t>Australia &amp; New Zealand</t>
  </si>
  <si>
    <t>North America</t>
  </si>
  <si>
    <r>
      <t xml:space="preserve">Europe/Rest of World </t>
    </r>
    <r>
      <rPr>
        <vertAlign val="superscript"/>
        <sz val="8"/>
        <color rgb="FF000000"/>
        <rFont val="Bai Jamjuree Medium"/>
      </rPr>
      <t>(b)</t>
    </r>
  </si>
  <si>
    <t>(a) Percentage of employees out of the total workforce who are covered by a collective bargaining agreement.</t>
  </si>
  <si>
    <t>(b) This is a voluntary disclosure. Given the levels of voluntary disclosure, we estimate less than five percent representation for the rest of Europe.</t>
  </si>
  <si>
    <r>
      <t xml:space="preserve">New Hires in Leadership Roles </t>
    </r>
    <r>
      <rPr>
        <b/>
        <vertAlign val="superscript"/>
        <sz val="8"/>
        <color rgb="FFFFFFFF"/>
        <rFont val="Bai Jamjuree Medium"/>
      </rPr>
      <t>(a)</t>
    </r>
  </si>
  <si>
    <t>Lifecycle Services</t>
  </si>
  <si>
    <t>Metal</t>
  </si>
  <si>
    <t>Resources Recovery</t>
  </si>
  <si>
    <t>Multi Business</t>
  </si>
  <si>
    <t>Grand Total</t>
  </si>
  <si>
    <t>(a) Percentage of new hire employees in leadership roles (job grade 20+) by gender.</t>
  </si>
  <si>
    <t>ENERGY AND EMISSIONS</t>
  </si>
  <si>
    <t>Global decarbonisation is critical to remain within safe planetary boundaries, and every sector has a role to play. Scrap metals are essential in this transition: low-carbon steel is needed for infrastructure, while copper and aluminium are critical for renewable energy and electrification. By providing recycled materials, Sims helps reduce the carbon intensity of these industries. However, we know that enabling others is not enough, and thus we continue to implement our own decarbonisation plan to reduce our operational footprint.
During FY26, we maintained our position on sourcing 99.97% renewable electricity and continued progressing the decarbonisation of our operations, achieving a reduction of 50% in Scope 1 and 2 emissions compared with FY20. Following a detailed decarbonisation assessment, we established new Scope 1 and 2 emissions reduction target ranges for FY30 and FY35 (7% to 10% and 13% to 16% respectively). We are now developing an implementation roadmap to inform capital allocation and support the establishment of specific shorter-term emissions reduction initiatives and targets.  We continue to refine our approach to Scope 3 measurement.</t>
  </si>
  <si>
    <t>Total non-electricity energy use ('000 GJ)</t>
  </si>
  <si>
    <t>FY25 ⁽ᵃ⁾⁽ᵇ⁾</t>
  </si>
  <si>
    <t>Total electricity use ('000 GJ)</t>
  </si>
  <si>
    <t>FY24 ⁽ᶜ⁾</t>
  </si>
  <si>
    <t>Metal North America</t>
  </si>
  <si>
    <t xml:space="preserve">Metal APAC </t>
  </si>
  <si>
    <t>Metal APAC</t>
  </si>
  <si>
    <t>SLS</t>
  </si>
  <si>
    <t>Other operated businesses</t>
  </si>
  <si>
    <t>GHG emissions - Scope 1 and 2
 (kilotonnes CO2e)</t>
  </si>
  <si>
    <t>FY21 ⁽ᵇ⁾</t>
  </si>
  <si>
    <t>Scope 1 emissions</t>
  </si>
  <si>
    <t>Scope 1 (kt CO2e)</t>
  </si>
  <si>
    <t>Scope 2 emissions (location based)</t>
  </si>
  <si>
    <t>Scope 2 (kt CO2e)</t>
  </si>
  <si>
    <r>
      <t>Scope 2 emissions (market based)</t>
    </r>
    <r>
      <rPr>
        <vertAlign val="superscript"/>
        <sz val="8"/>
        <color rgb="FF000000"/>
        <rFont val="Bai Jamjuree Medium"/>
      </rPr>
      <t>(a)</t>
    </r>
  </si>
  <si>
    <t>kg CO2e per tonne proprietary metal volume</t>
  </si>
  <si>
    <t>Total emissions</t>
  </si>
  <si>
    <r>
      <t>Greenhouse gas emissions intensity (kg CO2e equivalent per tonne of product sold)</t>
    </r>
    <r>
      <rPr>
        <b/>
        <vertAlign val="superscript"/>
        <sz val="8"/>
        <color rgb="FF000000"/>
        <rFont val="Bai Jamjuree Medium"/>
      </rPr>
      <t>(c) (d)</t>
    </r>
    <r>
      <rPr>
        <b/>
        <sz val="8"/>
        <color rgb="FF000000"/>
        <rFont val="Bai Jamjuree Medium"/>
      </rPr>
      <t xml:space="preserve"> </t>
    </r>
    <r>
      <rPr>
        <b/>
        <vertAlign val="superscript"/>
        <sz val="8"/>
        <color rgb="FF000000"/>
        <rFont val="Bai Jamjuree Medium"/>
      </rPr>
      <t>(e)</t>
    </r>
  </si>
  <si>
    <t>Emissions reduction from FY20</t>
  </si>
  <si>
    <t>Offsets (kilotonnes CO2e)</t>
  </si>
  <si>
    <t>Emissions reduction with offsets from FY20</t>
  </si>
  <si>
    <t xml:space="preserve">(a) In accordance with the GHG Protocol Scope 2 disclosure requirements, our location-based Scope 2 emissions were 65.1 ktCO2-e higher than our market-based emissions (0  ktCO2-e). This difference is associated with our electricity produced through PV and renewable electricity purchases. </t>
  </si>
  <si>
    <t>(b) FY20 is Sims baseline year against which progress to targets is measured. From FY20 Sims reported calculations based on actual consumption data from all sites.</t>
  </si>
  <si>
    <t>(c) Sims reports emissions intensity as kg of CO₂e from Scope 1 and Scope 2 (market-based) emissions per tonne of proprietary sales volume. Brokered volumes are excluded, as they do not materially contribute to Scope 1 and Scope 2 emissions.</t>
  </si>
  <si>
    <t>(d) Prior year figures from FY25 include data from UK operations, which have since FY26 been excluded from the current reporting scope.</t>
  </si>
  <si>
    <t>(e) Restatement of FY25 intensity emissions due to an error in the figure of proprietary sales volume.</t>
  </si>
  <si>
    <t>Business division - Scope 1 and 2 (kilotonnes CO2e)</t>
  </si>
  <si>
    <t>Greenhouse gas emissions (kilotonnes CO2e) - Location</t>
  </si>
  <si>
    <t>Metal North America Scope 1</t>
  </si>
  <si>
    <t>Metal North America Scope 2 (location based)</t>
  </si>
  <si>
    <t>Metal North America Scope 2 (market based)</t>
  </si>
  <si>
    <t>Metal North America total emissions (a)</t>
  </si>
  <si>
    <t>Other businesses</t>
  </si>
  <si>
    <t>Metal APAC Scope 1</t>
  </si>
  <si>
    <t>Metal APAC Scope 2 (location based)</t>
  </si>
  <si>
    <t>Metal APAC Scope 2 (market based)</t>
  </si>
  <si>
    <t>Metal APAC total emissions</t>
  </si>
  <si>
    <t>SLS Scope 1</t>
  </si>
  <si>
    <t>SLS Scope 2 (location based)</t>
  </si>
  <si>
    <t>SLS Scope 2 (market based)</t>
  </si>
  <si>
    <t>SLS total emissions (a)</t>
  </si>
  <si>
    <t>Other operated businesses Scope 1</t>
  </si>
  <si>
    <t>Other operated businesses Scope 2 (location based)</t>
  </si>
  <si>
    <t>Other operated businesses Scope 2 (market based)</t>
  </si>
  <si>
    <t>Other operated businesses total emissions</t>
  </si>
  <si>
    <r>
      <t xml:space="preserve">Sources GHG emissions - Scope 1 and 2 (%) </t>
    </r>
    <r>
      <rPr>
        <b/>
        <vertAlign val="superscript"/>
        <sz val="8"/>
        <color rgb="FFFFFFFF"/>
        <rFont val="Bai Jamjuree Medium"/>
      </rPr>
      <t>(a)</t>
    </r>
  </si>
  <si>
    <t>Net purchases of electricity</t>
  </si>
  <si>
    <t>Natural gas and liquified petroleum gas</t>
  </si>
  <si>
    <t>Diesel</t>
  </si>
  <si>
    <t>Other sources</t>
  </si>
  <si>
    <t>(a) calculation on market-based emissions.</t>
  </si>
  <si>
    <t>Renewable electricity profile</t>
  </si>
  <si>
    <r>
      <t xml:space="preserve">Onsite generation </t>
    </r>
    <r>
      <rPr>
        <vertAlign val="superscript"/>
        <sz val="8"/>
        <color rgb="FF000000"/>
        <rFont val="Bai Jamjuree Medium"/>
      </rPr>
      <t>(a)</t>
    </r>
  </si>
  <si>
    <r>
      <t xml:space="preserve">Energy Attribute Certificates </t>
    </r>
    <r>
      <rPr>
        <vertAlign val="superscript"/>
        <sz val="8"/>
        <color rgb="FF000000"/>
        <rFont val="Bai Jamjuree Medium"/>
      </rPr>
      <t>(b)</t>
    </r>
  </si>
  <si>
    <t>Total renewable electricity use</t>
  </si>
  <si>
    <t>(a) Includes electricity produced by our PV systems, used and claimed by Sims.</t>
  </si>
  <si>
    <t>(b) Certificates either bundled or unbundled with electricity purchase.</t>
  </si>
  <si>
    <t>Scope 3 emissions by category - Sims Limited</t>
  </si>
  <si>
    <t>kilotonnes of CO2e</t>
  </si>
  <si>
    <t>Scope 3 Distribution (%)</t>
  </si>
  <si>
    <t>%</t>
  </si>
  <si>
    <t>Cat 1: Purchased goods and services</t>
  </si>
  <si>
    <t>Cat 10: Processing of sold products</t>
  </si>
  <si>
    <t>Cat 2: Capital goods</t>
  </si>
  <si>
    <t>Cat 11: Use of sold products</t>
  </si>
  <si>
    <t>Cat 3: Fuel and energy-related activities</t>
  </si>
  <si>
    <t>Cat 4 and 9: Up and downstream transportation and distribution</t>
  </si>
  <si>
    <t>Cat 4 and 9: Up and downstream transportation and distribution (a)</t>
  </si>
  <si>
    <t xml:space="preserve">Cat 1 and 2: Procurement </t>
  </si>
  <si>
    <t>Cat 5: Waste generated in operations</t>
  </si>
  <si>
    <t>Cat 15: Investments (JV - Equity Share)</t>
  </si>
  <si>
    <t>Cat 6: Business Travel</t>
  </si>
  <si>
    <t>Other categories</t>
  </si>
  <si>
    <t>Cat 7: Employee commuting</t>
  </si>
  <si>
    <t xml:space="preserve"> Cat 15: Investments(c)</t>
  </si>
  <si>
    <t>(a) From FY23 category 4, Upstream Downstream Transportation, and  9, Distribution are presented together.</t>
  </si>
  <si>
    <t>(b) As these categories were less than 1% of scope 3 emissions in FY21, they were not remeasured subsequently. Sims Limited will continue to assess their inclusion for measurement.</t>
  </si>
  <si>
    <t>(c) Sims Limited accounts for non-operated joint ventures according to the equity share method. For FY26, emissions reported reflect Sims Adam Recycling and Tri Coastal Trading. Prior-year figures also include SMR, LMS Energy, and Planet Auto.</t>
  </si>
  <si>
    <t>Scope 3 emissions by category - Sims Lifecycle Services only</t>
  </si>
  <si>
    <t>Cat 15: Investments(c)</t>
  </si>
  <si>
    <r>
      <rPr>
        <sz val="8"/>
        <color rgb="FFFFFFFF"/>
        <rFont val="Bai Jamjuree Medium"/>
      </rPr>
      <t xml:space="preserve">On-road vehicle fleet </t>
    </r>
    <r>
      <rPr>
        <vertAlign val="superscript"/>
        <sz val="8"/>
        <color rgb="FFFFFFFF"/>
        <rFont val="Bai Jamjuree Medium"/>
      </rPr>
      <t>(a)</t>
    </r>
  </si>
  <si>
    <t>Percent vehicles using alternate fuel</t>
  </si>
  <si>
    <r>
      <t>(a) Sims-owned vehicles that are licensed for on-road use</t>
    </r>
    <r>
      <rPr>
        <sz val="8"/>
        <color rgb="FFFF0000"/>
        <rFont val="Bai Jamjuree Medium"/>
      </rPr>
      <t xml:space="preserve">. </t>
    </r>
    <r>
      <rPr>
        <sz val="8"/>
        <color rgb="FF000000"/>
        <rFont val="Bai Jamjuree Medium"/>
      </rPr>
      <t>Excludes non-road vehicles.</t>
    </r>
  </si>
  <si>
    <r>
      <rPr>
        <sz val="8"/>
        <color rgb="FFFFFFFF"/>
        <rFont val="Bai Jamjuree Medium"/>
      </rPr>
      <t xml:space="preserve">Emissions to air, tonnes </t>
    </r>
    <r>
      <rPr>
        <vertAlign val="superscript"/>
        <sz val="8"/>
        <color rgb="FFFFFFFF"/>
        <rFont val="Bai Jamjuree Medium"/>
      </rPr>
      <t>(a)</t>
    </r>
  </si>
  <si>
    <t>Nitric oxide (NOx)</t>
  </si>
  <si>
    <t>Sulphur oxide (SOx)</t>
  </si>
  <si>
    <t>Volatile organic compounds (VOCs)</t>
  </si>
  <si>
    <t>(a) Air emissions associated with the consumption of fuels by our on-road transport vehicles, off-road equipment, and natural gas consumption only. Rounded to nearest whole number.</t>
  </si>
  <si>
    <t>Offsets (tCO2e)</t>
  </si>
  <si>
    <t>WATER PERFORMANCE</t>
  </si>
  <si>
    <t>Although Sims Limited is not a major consumer of water, we recognise its critical importance for communities and ecosystems, and our responsibility to conserve it. Despite our efforts, total usage in FY26 rose to 0.96 GL, driven by warmer conditions and higher operational intake.
At Sims, water is used mainly for dust suppression and firefighting. Most of this evaporates during use rather than entering sewer systems, and it is not part of our finished products. The majority of our supply comes from municipal utilities, with only a few sites drawing from alternate sources such as groundwater bores.</t>
  </si>
  <si>
    <t>Water withdrawals by source (GL)</t>
  </si>
  <si>
    <t>Municipal</t>
  </si>
  <si>
    <r>
      <t xml:space="preserve">Surface water </t>
    </r>
    <r>
      <rPr>
        <vertAlign val="superscript"/>
        <sz val="8"/>
        <color rgb="FF000000"/>
        <rFont val="Bai Jamjuree Medium"/>
      </rPr>
      <t>(a)</t>
    </r>
  </si>
  <si>
    <t xml:space="preserve">(a) surface water disclosure introduced FY22. </t>
  </si>
  <si>
    <t>Water withdrawals by business unit (GL)</t>
  </si>
  <si>
    <t xml:space="preserve">Sims Metal North America </t>
  </si>
  <si>
    <t>Sims Metal APAC</t>
  </si>
  <si>
    <t>SMR</t>
  </si>
  <si>
    <t>Water stress</t>
  </si>
  <si>
    <r>
      <t xml:space="preserve">Sites in water stressed areas </t>
    </r>
    <r>
      <rPr>
        <vertAlign val="superscript"/>
        <sz val="8"/>
        <color rgb="FF000000"/>
        <rFont val="Bai Jamjuree Medium"/>
      </rPr>
      <t>(a)</t>
    </r>
  </si>
  <si>
    <r>
      <t>Water withdrawals in water stressed areas (GL)</t>
    </r>
    <r>
      <rPr>
        <vertAlign val="superscript"/>
        <sz val="8"/>
        <color rgb="FF000000"/>
        <rFont val="Bai Jamjuree Medium"/>
      </rPr>
      <t>(b)</t>
    </r>
  </si>
  <si>
    <t>Water withdrawals in water stressed areas as a percentage of all water withdrawals</t>
  </si>
  <si>
    <t>(a) Based on the physical risk rating from the WWF Water Risk filter. Areas with a high or very high physical risk rating are defined as being located in a ‘water-stressed area’.</t>
  </si>
  <si>
    <t>(b) Restatement of FY25 Water withdrawals in water stressed areas due to an error in the previous figure.</t>
  </si>
  <si>
    <t>WASTE PERFORMANCE</t>
  </si>
  <si>
    <t>The majority of waste generated at Sims, accounting for 99.3% of the total, is automotive shredder residue (ASR). ASR is a non-hazardous by-product of the recycling process that is disposed of to landfill. Volumes are minimised through strictly controlled quality control mechanisms and the purchasing structure of incoming materials. Figures for ASR are reported under non-hazardous waste to landfill.
Hazardous wastes, primarily oils and fuels removed during depollution, are managed separately and sent for specialist recycling. These volumes are also reported in the Databook under hazardous waste.</t>
  </si>
  <si>
    <r>
      <t>Landfill waste generated by region (kt)</t>
    </r>
    <r>
      <rPr>
        <b/>
        <vertAlign val="superscript"/>
        <sz val="8"/>
        <color rgb="FFFFFFFF"/>
        <rFont val="Bai Jamjuree Medium"/>
      </rPr>
      <t xml:space="preserve"> (a) </t>
    </r>
  </si>
  <si>
    <r>
      <t xml:space="preserve">Tonne waste per tonne of ferrous proprietary volume sold </t>
    </r>
    <r>
      <rPr>
        <vertAlign val="superscript"/>
        <sz val="8"/>
        <color rgb="FF000000"/>
        <rFont val="Bai Jamjuree Medium"/>
      </rPr>
      <t xml:space="preserve">(b) (c) </t>
    </r>
  </si>
  <si>
    <t>(a) This refers to waste generated from operations. It does not include end of life materials Sims processes and sells as part of its circular economy business portfolio.</t>
  </si>
  <si>
    <t>(b) Prior year figures from FY25 include data from UK operations, which have since FY26 been excluded from the current reporting scope.</t>
  </si>
  <si>
    <t>(c) Restatement of FY25 intensity emissions due to an error in the figure of proprietary sales volume.</t>
  </si>
  <si>
    <r>
      <rPr>
        <sz val="8"/>
        <color rgb="FFFFFFFF"/>
        <rFont val="Bai Jamjuree Medium"/>
      </rPr>
      <t xml:space="preserve">Sims Limited Waste generated by type (kt) </t>
    </r>
    <r>
      <rPr>
        <vertAlign val="superscript"/>
        <sz val="8"/>
        <color rgb="FFFFFFFF"/>
        <rFont val="Bai Jamjuree Medium"/>
      </rPr>
      <t>(a)</t>
    </r>
    <r>
      <rPr>
        <b/>
        <vertAlign val="superscript"/>
        <sz val="8"/>
        <color rgb="FFFFFFFF"/>
        <rFont val="Bai Jamjuree Medium"/>
      </rPr>
      <t>(b)</t>
    </r>
  </si>
  <si>
    <t>Non-hazardous waste, landfill</t>
  </si>
  <si>
    <t>Non-hazardous waste, recycled</t>
  </si>
  <si>
    <t>Non-hazardous waste, energy recovery</t>
  </si>
  <si>
    <t>Hazardous waste, landfill</t>
  </si>
  <si>
    <t>Hazardous waste, recycled</t>
  </si>
  <si>
    <t>Total waste volume</t>
  </si>
  <si>
    <r>
      <rPr>
        <sz val="8"/>
        <color rgb="FFFFFFFF"/>
        <rFont val="Bai Jamjuree Medium"/>
      </rPr>
      <t xml:space="preserve">SLS Waste generated by type (kt) </t>
    </r>
    <r>
      <rPr>
        <vertAlign val="superscript"/>
        <sz val="8"/>
        <color rgb="FFFFFFFF"/>
        <rFont val="Bai Jamjuree Medium"/>
      </rPr>
      <t>(a)</t>
    </r>
  </si>
  <si>
    <t>(a) Prior year figures from FY25 include data from UK operations, which have since FY26 been excluded from the current reporting scope.</t>
  </si>
  <si>
    <t>ETHICS AND COMPLIANCE</t>
  </si>
  <si>
    <t>At Sims, our mission is to create a world without waste to protect our planet. We recognise that this goal can only be achieved through collaboration with our suppliers, customers, and communities. To build and maintain trust as a partner, we are committed to upholding the highest standards of ethics and responsible conduct.</t>
  </si>
  <si>
    <t>Significant (a) fines or penalties FY26</t>
  </si>
  <si>
    <t>Number of fines or penalties</t>
  </si>
  <si>
    <t>Total monetary value of fines ($AUD)</t>
  </si>
  <si>
    <t>Environmental</t>
  </si>
  <si>
    <t>(a) Sims Limited defines significant fines as AUD$10,000 or over. Fines and penalties are disclosed at the time the matter is finally settled and any legal proceedings are concluded.</t>
  </si>
  <si>
    <t>Ethics and compliance training Sims Limited</t>
  </si>
  <si>
    <r>
      <t xml:space="preserve">Completion of new employee general ethics and compliance training </t>
    </r>
    <r>
      <rPr>
        <vertAlign val="superscript"/>
        <sz val="8"/>
        <rFont val="Bai Jamjuree Medium"/>
      </rPr>
      <t>(a)</t>
    </r>
  </si>
  <si>
    <r>
      <t xml:space="preserve">Completion of Code of Conduct </t>
    </r>
    <r>
      <rPr>
        <vertAlign val="superscript"/>
        <sz val="8"/>
        <rFont val="Bai Jamjuree Medium"/>
      </rPr>
      <t>(b)</t>
    </r>
    <r>
      <rPr>
        <sz val="8"/>
        <rFont val="Bai Jamjuree Medium"/>
      </rPr>
      <t xml:space="preserve">, anti-corruption and anti-bribery courses </t>
    </r>
    <r>
      <rPr>
        <vertAlign val="superscript"/>
        <sz val="8"/>
        <rFont val="Bai Jamjuree Medium"/>
      </rPr>
      <t xml:space="preserve">(c) </t>
    </r>
  </si>
  <si>
    <r>
      <t xml:space="preserve">Completion of Modern Slavery training </t>
    </r>
    <r>
      <rPr>
        <vertAlign val="superscript"/>
        <sz val="8"/>
        <rFont val="Bai Jamjuree Medium"/>
      </rPr>
      <t>(d)</t>
    </r>
  </si>
  <si>
    <t>Ethics and compliance training Sims Lifecycle Services</t>
  </si>
  <si>
    <r>
      <t xml:space="preserve">Completion of new employee general ethics and compliance training </t>
    </r>
    <r>
      <rPr>
        <vertAlign val="superscript"/>
        <sz val="8"/>
        <color rgb="FF000000"/>
        <rFont val="Bai Jamjuree Medium"/>
      </rPr>
      <t>(a)</t>
    </r>
  </si>
  <si>
    <r>
      <t xml:space="preserve">Completion of Code of Conduct </t>
    </r>
    <r>
      <rPr>
        <vertAlign val="superscript"/>
        <sz val="8"/>
        <color rgb="FF000000"/>
        <rFont val="Bai Jamjuree Medium"/>
      </rPr>
      <t>(b)</t>
    </r>
    <r>
      <rPr>
        <sz val="8"/>
        <color rgb="FF000000"/>
        <rFont val="Bai Jamjuree Medium"/>
      </rPr>
      <t xml:space="preserve">, anti-corruption and anti-bribery courses </t>
    </r>
    <r>
      <rPr>
        <vertAlign val="superscript"/>
        <sz val="8"/>
        <color rgb="FF000000"/>
        <rFont val="Bai Jamjuree Medium"/>
      </rPr>
      <t xml:space="preserve">(c) </t>
    </r>
  </si>
  <si>
    <r>
      <t>Completion of Modern Slavery training</t>
    </r>
    <r>
      <rPr>
        <vertAlign val="superscript"/>
        <sz val="8"/>
        <color rgb="FF000000"/>
        <rFont val="Bai Jamjuree Medium"/>
      </rPr>
      <t>(d)</t>
    </r>
  </si>
  <si>
    <t>(a) New employees within 90 days of hire.</t>
  </si>
  <si>
    <t>(b) Active employees annually.</t>
  </si>
  <si>
    <t>(c) Active employees and agents at least every 3 years. Rounded to the nearest whole number.</t>
  </si>
  <si>
    <t xml:space="preserve">(d) Annual training - may be limited to targeted roles or geographies based on risk; assigned to 100% of active employees at least every 3 years. </t>
  </si>
  <si>
    <t xml:space="preserve">Business conduct </t>
  </si>
  <si>
    <r>
      <t xml:space="preserve">Number confirmed incidents of corruption </t>
    </r>
    <r>
      <rPr>
        <vertAlign val="superscript"/>
        <sz val="8"/>
        <color rgb="FF000000"/>
        <rFont val="Bai Jamjuree Medium"/>
      </rPr>
      <t>(a)</t>
    </r>
  </si>
  <si>
    <t>Number of confirmed incidents when relationships with business partners were terminated due to violations related to corruption</t>
  </si>
  <si>
    <t>Public legal cases regarding corruption brought against Sims or its employees or agents</t>
  </si>
  <si>
    <t xml:space="preserve">Number of legal actions pending or completed regarding anti-competitive behaviour and violations of anti-trust </t>
  </si>
  <si>
    <t>Number of cybersecurity breaches</t>
  </si>
  <si>
    <t>(a) ‘Instances of corruption’ means where Sims employees or agents have offered bribes to, or accepted from, government officials.</t>
  </si>
  <si>
    <t xml:space="preserve"> Reported concerns Sims Limited (Hotline only)</t>
  </si>
  <si>
    <r>
      <rPr>
        <sz val="8"/>
        <color rgb="FF000000"/>
        <rFont val="Bai Jamjuree Medium"/>
      </rPr>
      <t xml:space="preserve">Number of reports </t>
    </r>
    <r>
      <rPr>
        <vertAlign val="superscript"/>
        <sz val="8"/>
        <color rgb="FF000000"/>
        <rFont val="Bai Jamjuree Medium"/>
      </rPr>
      <t>(a)</t>
    </r>
  </si>
  <si>
    <r>
      <rPr>
        <sz val="8"/>
        <color rgb="FF000000"/>
        <rFont val="Bai Jamjuree Medium"/>
      </rPr>
      <t xml:space="preserve">Number of reports per 100 employees </t>
    </r>
    <r>
      <rPr>
        <vertAlign val="superscript"/>
        <sz val="8"/>
        <color rgb="FF000000"/>
        <rFont val="Bai Jamjuree Medium"/>
      </rPr>
      <t>(b)</t>
    </r>
  </si>
  <si>
    <t>Substantiated claims (%)</t>
  </si>
  <si>
    <t>(a) Includes cases reported via third-party hotline only.</t>
  </si>
  <si>
    <t xml:space="preserve">(b) Excludes non-executive directors and contingent employees. </t>
  </si>
  <si>
    <t xml:space="preserve"> Reported concerns Sims Lifecycle Services (Hotline only)</t>
  </si>
  <si>
    <t>COMMUNITY AND ECONOMIC PERFORMANCE</t>
  </si>
  <si>
    <t>Economic Contribution ($AUD million)</t>
  </si>
  <si>
    <r>
      <t>FY26</t>
    </r>
    <r>
      <rPr>
        <b/>
        <vertAlign val="superscript"/>
        <sz val="8"/>
        <color rgb="FFFFFFFF"/>
        <rFont val="Bai Jamjuree Medium"/>
      </rPr>
      <t xml:space="preserve"> (b)</t>
    </r>
  </si>
  <si>
    <r>
      <t xml:space="preserve">Revenues </t>
    </r>
    <r>
      <rPr>
        <vertAlign val="superscript"/>
        <sz val="8"/>
        <color rgb="FF000000"/>
        <rFont val="Bai Jamjuree Medium"/>
      </rPr>
      <t>(a)</t>
    </r>
  </si>
  <si>
    <r>
      <t>Operating costs</t>
    </r>
    <r>
      <rPr>
        <vertAlign val="superscript"/>
        <sz val="8"/>
        <color rgb="FF000000"/>
        <rFont val="Bai Jamjuree Medium"/>
      </rPr>
      <t xml:space="preserve"> (c)</t>
    </r>
  </si>
  <si>
    <t>Wages/benefits</t>
  </si>
  <si>
    <t>Payments to providers of capital, gross</t>
  </si>
  <si>
    <t>Payments to governments (taxes)</t>
  </si>
  <si>
    <t>Payments to shareholders</t>
  </si>
  <si>
    <t>Economic value retained</t>
  </si>
  <si>
    <t>Total Proprietary Intake Volumes (000's tonnes)</t>
  </si>
  <si>
    <r>
      <t>Total Proprietary Sales Volumes (000's  tonnes)</t>
    </r>
    <r>
      <rPr>
        <vertAlign val="superscript"/>
        <sz val="8"/>
        <rFont val="Bai Jamjuree Medium"/>
      </rPr>
      <t>(d )(e)</t>
    </r>
  </si>
  <si>
    <t>Brokerage Sales Volumes (000's  tonnes)</t>
  </si>
  <si>
    <t>Total Sales Volumes (000's  tonnes)</t>
  </si>
  <si>
    <t>SLS Cloud units repurposed (millions)</t>
  </si>
  <si>
    <r>
      <t xml:space="preserve">Employees </t>
    </r>
    <r>
      <rPr>
        <vertAlign val="superscript"/>
        <sz val="8"/>
        <color rgb="FF000000"/>
        <rFont val="Bai Jamjuree Medium"/>
      </rPr>
      <t>(f)</t>
    </r>
  </si>
  <si>
    <t>(a) Includes other income and the share of results from equity accounted investments.</t>
  </si>
  <si>
    <t>(b) Continuing operations.</t>
  </si>
  <si>
    <t>(c) Includes raw materials used and changes in inventories.</t>
  </si>
  <si>
    <t>(d) Prior to FY26, figures included UK operations.</t>
  </si>
  <si>
    <t>(f) Restatement of FY25 and FY24 due to an error in the previous figure.</t>
  </si>
  <si>
    <t>Community Investment ($AUD million)</t>
  </si>
  <si>
    <r>
      <t xml:space="preserve">Community investment value </t>
    </r>
    <r>
      <rPr>
        <vertAlign val="superscript"/>
        <sz val="8"/>
        <color rgb="FF000000"/>
        <rFont val="Bai Jamjuree Medium"/>
      </rPr>
      <t xml:space="preserve">(a) </t>
    </r>
  </si>
  <si>
    <t>Volunteer hours</t>
  </si>
  <si>
    <t>(a) Community investment consists of direct investment, in-kind support and value of time.</t>
  </si>
  <si>
    <t>Social Procurement ($AUD million)</t>
  </si>
  <si>
    <r>
      <t xml:space="preserve">Supply Nation </t>
    </r>
    <r>
      <rPr>
        <vertAlign val="superscript"/>
        <sz val="8"/>
        <color rgb="FF000000"/>
        <rFont val="Bai Jamjuree Medium"/>
      </rPr>
      <t>(a)</t>
    </r>
    <r>
      <rPr>
        <sz val="8"/>
        <color rgb="FF000000"/>
        <rFont val="Bai Jamjuree Medium"/>
      </rPr>
      <t xml:space="preserve"> businesses</t>
    </r>
  </si>
  <si>
    <t>(a) Supply Nation is the peak body for Aboriginal and Torres Strait Islander owned businesses in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</si>
</sst>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_-* #,##0.00_-;\-* #,##0.00_-;_-* &quot;-&quot;??_-;_-@_-"/>
    <numFmt numFmtId="165" formatCode="ddd\ dd\ mmm"/>
    <numFmt numFmtId="166" formatCode="#0;&quot;-&quot;#0;#0;_(@_)"/>
    <numFmt numFmtId="167" formatCode="* #,##0;* &quot;-&quot;#,##0;* &quot;—&quot;;_(@_)"/>
    <numFmt numFmtId="168" formatCode="#0.#######################;&quot;-&quot;#0.#######################;#0.#######################;_(@_)"/>
    <numFmt numFmtId="169" formatCode="#0.00;&quot;-&quot;#0.00;#0.00;_(@_)"/>
    <numFmt numFmtId="170" formatCode="&quot;&quot;* #,##0.00_);&quot;&quot;* \(#,##0.00\);&quot;&quot;* #,##0.00_);_(@_)"/>
    <numFmt numFmtId="171" formatCode="&quot;&quot;* #,##0_);&quot;&quot;* \(#,##0\);&quot;&quot;* #,##0_);_(@_)"/>
    <numFmt numFmtId="172" formatCode="#0.#######################%;&quot;-&quot;#0.#######################%;&quot;-&quot;\%;_(@_)"/>
    <numFmt numFmtId="173" formatCode="&quot;&quot;* #,##0.00_)&quot; ⁽ᵇ⁾&quot;;&quot;&quot;* \(#,##0.00\)&quot; ⁽ᵇ⁾&quot;;&quot;&quot;* #,##0.00_)&quot; ⁽ᵇ⁾&quot;;_(@_)"/>
    <numFmt numFmtId="174" formatCode="#0.0_)%;\(#0.0\)%;#0.0_)%;_(@_)"/>
    <numFmt numFmtId="175" formatCode="&quot;&quot;* #,##0.0_);&quot;&quot;* \(#,##0.0\);&quot;&quot;* #,##0.0_);_(@_)"/>
    <numFmt numFmtId="176" formatCode="#,##0;&quot;-&quot;#,##0;#,##0;_(@_)"/>
    <numFmt numFmtId="177" formatCode="#0_)%;\(#0\)%;#0_)%;_(@_)"/>
    <numFmt numFmtId="178" formatCode="#0%;&quot;-&quot;#0%;#0%;_(@_)"/>
    <numFmt numFmtId="179" formatCode="#,##0.0,;&quot;-&quot;#,##0.0,;#,##0.0,;_(@_)"/>
    <numFmt numFmtId="180" formatCode="#0.0;&quot;-&quot;#0.0;#0.0;_(@_)"/>
    <numFmt numFmtId="181" formatCode="#,##0.00;&quot;-&quot;#,##0.00;&quot;—&quot;;_(@_)"/>
    <numFmt numFmtId="182" formatCode="#,##0.0;&quot;-&quot;#,##0.0;#,##0.0;_(@_)"/>
    <numFmt numFmtId="183" formatCode="#,##0.0&quot; ⁽ᵇ⁾&quot;;&quot;-&quot;#,##0.0&quot; ⁽ᵇ⁾&quot;;&quot;—&quot;&quot; ⁽ᵇ⁾&quot;;_(@_)"/>
    <numFmt numFmtId="184" formatCode="#,##0.0;&quot;-&quot;#,##0.0;&quot;—&quot;;_(@_)"/>
    <numFmt numFmtId="185" formatCode="#,##0.0&quot; ⁽ᵉ⁾&quot;;&quot;-&quot;#,##0.0&quot; ⁽ᵉ⁾&quot;;&quot;—&quot;&quot; ⁽ᵉ⁾&quot;;_(@_)"/>
    <numFmt numFmtId="186" formatCode="#0.00;&quot;-&quot;#0.00;&quot;—&quot;;_(@_)"/>
    <numFmt numFmtId="187" formatCode="#0.0%;&quot;-&quot;#0.0%;&quot;-&quot;\%;_(@_)"/>
    <numFmt numFmtId="188" formatCode="#,##0;&quot;-&quot;#,##0;&quot;—&quot;;_(@_)"/>
    <numFmt numFmtId="189" formatCode="#,##0.00;&quot;-&quot;#,##0.00;#,##0.00;_(@_)"/>
    <numFmt numFmtId="190" formatCode="&quot;$&quot;#,##0;&quot;-&quot;&quot;$&quot;#,##0;&quot;$&quot;#,##0;_(@_)"/>
    <numFmt numFmtId="191" formatCode="&quot;&quot;* #,##0.0,,_);&quot;&quot;* \(#,##0.0,,\);&quot;&quot;* #,##0.0,,_);_(@_)"/>
    <numFmt numFmtId="192" formatCode="#,##0.00,,;&quot;-&quot;#,##0.00,,;#,##0.00,,;_(@_)"/>
    <numFmt numFmtId="193" formatCode="* #,##0.00,,;* &quot;-&quot;#,##0.00,,;* &quot;—&quot;;_(@_)"/>
    <numFmt numFmtId="194" formatCode="#0.#######################,,;&quot;-&quot;#0.#######################,,;#0.#######################,,;_(@_)"/>
    <numFmt numFmtId="195" formatCode="#,##0,;&quot;-&quot;#,##0,;#,##0,;_(@_)"/>
    <numFmt numFmtId="196" formatCode="0.0"/>
    <numFmt numFmtId="197" formatCode="0.000"/>
    <numFmt numFmtId="198" formatCode="0.0%"/>
  </numFmts>
  <fonts count="55" x14ac:knownFonts="1">
    <font>
      <sz val="10"/>
      <name val="Arial"/>
    </font>
    <font>
      <sz val="11"/>
      <color theme="1"/>
      <name val="Aptos Narrow"/>
      <family val="2"/>
      <scheme val="minor"/>
    </font>
    <font>
      <sz val="10"/>
      <color rgb="FF000000"/>
      <name val="Arial"/>
      <family val="2"/>
    </font>
    <font>
      <sz val="12"/>
      <color rgb="FF000000"/>
      <name val="Arial"/>
      <family val="2"/>
    </font>
    <font>
      <sz val="8"/>
      <color rgb="FF000000"/>
      <name val="Calibri"/>
      <family val="2"/>
    </font>
    <font>
      <b/>
      <sz val="8"/>
      <color rgb="FF000000"/>
      <name val="Calibri"/>
      <family val="2"/>
    </font>
    <font>
      <b/>
      <sz val="8"/>
      <color rgb="FFFFFFFF"/>
      <name val="Calibri"/>
      <family val="2"/>
    </font>
    <font>
      <b/>
      <sz val="11"/>
      <color rgb="FF4F7B98"/>
      <name val="Calibri"/>
      <family val="2"/>
    </font>
    <font>
      <b/>
      <sz val="8"/>
      <color rgb="FF4F7B98"/>
      <name val="Calibri"/>
      <family val="2"/>
    </font>
    <font>
      <sz val="14"/>
      <color rgb="FF000000"/>
      <name val="Arial"/>
      <family val="2"/>
    </font>
    <font>
      <sz val="10"/>
      <name val="Arial"/>
      <family val="2"/>
    </font>
    <font>
      <sz val="7"/>
      <name val="Arial Black"/>
      <family val="2"/>
    </font>
    <font>
      <sz val="8"/>
      <name val="Aptos Narrow"/>
      <family val="2"/>
      <scheme val="minor"/>
    </font>
    <font>
      <sz val="10"/>
      <color rgb="FFFF0000"/>
      <name val="Arial"/>
      <family val="2"/>
    </font>
    <font>
      <sz val="10"/>
      <name val="Arial"/>
      <family val="2"/>
    </font>
    <font>
      <sz val="10"/>
      <name val="Bai Jamjuree Medium"/>
    </font>
    <font>
      <b/>
      <sz val="11"/>
      <color rgb="FF4F7B98"/>
      <name val="Bai Jamjuree Medium"/>
    </font>
    <font>
      <sz val="8"/>
      <color rgb="FF000000"/>
      <name val="Bai Jamjuree Medium"/>
    </font>
    <font>
      <sz val="10"/>
      <color rgb="FFFF0000"/>
      <name val="Bai Jamjuree Medium"/>
    </font>
    <font>
      <b/>
      <sz val="8"/>
      <color rgb="FFFFFFFF"/>
      <name val="Bai Jamjuree Medium"/>
    </font>
    <font>
      <sz val="8"/>
      <color rgb="FFFFFFFF"/>
      <name val="Bai Jamjuree Medium"/>
    </font>
    <font>
      <b/>
      <sz val="8"/>
      <color rgb="FF000000"/>
      <name val="Bai Jamjuree Medium"/>
    </font>
    <font>
      <vertAlign val="superscript"/>
      <sz val="8"/>
      <color rgb="FF000000"/>
      <name val="Bai Jamjuree Medium"/>
    </font>
    <font>
      <b/>
      <vertAlign val="superscript"/>
      <sz val="8"/>
      <color rgb="FF000000"/>
      <name val="Bai Jamjuree Medium"/>
    </font>
    <font>
      <vertAlign val="superscript"/>
      <sz val="8"/>
      <color rgb="FFFFFFFF"/>
      <name val="Bai Jamjuree Medium"/>
    </font>
    <font>
      <sz val="8"/>
      <color theme="1"/>
      <name val="Bai Jamjuree Medium"/>
    </font>
    <font>
      <b/>
      <sz val="8"/>
      <color rgb="FF4F7B98"/>
      <name val="Bai Jamjuree Medium"/>
    </font>
    <font>
      <sz val="8"/>
      <color rgb="FFFF0000"/>
      <name val="Bai Jamjuree Medium"/>
    </font>
    <font>
      <sz val="10"/>
      <color rgb="FF000000"/>
      <name val="Bai Jamjuree Medium"/>
    </font>
    <font>
      <sz val="8"/>
      <name val="Bai Jamjuree Medium"/>
    </font>
    <font>
      <b/>
      <sz val="8"/>
      <color rgb="FF4F758B"/>
      <name val="Bai Jamjuree Medium"/>
    </font>
    <font>
      <b/>
      <sz val="8"/>
      <name val="Bai Jamjuree Medium"/>
    </font>
    <font>
      <vertAlign val="superscript"/>
      <sz val="8"/>
      <name val="Bai Jamjuree Medium"/>
    </font>
    <font>
      <sz val="11"/>
      <color rgb="FF000000"/>
      <name val="Bai Jamjuree Medium"/>
    </font>
    <font>
      <sz val="7"/>
      <name val="Arial"/>
      <family val="2"/>
    </font>
    <font>
      <b/>
      <vertAlign val="superscript"/>
      <sz val="8"/>
      <color rgb="FFFFFFFF"/>
      <name val="Bai Jamjuree Medium"/>
    </font>
    <font>
      <sz val="11"/>
      <color rgb="FFFFFFFF"/>
      <name val="Bai Jamjuree Medium"/>
    </font>
    <font>
      <u/>
      <sz val="10"/>
      <color theme="10"/>
      <name val="Arial"/>
      <family val="2"/>
    </font>
    <font>
      <b/>
      <sz val="8"/>
      <color rgb="FF44546A"/>
      <name val="Bai Jamjuree Medium"/>
    </font>
    <font>
      <b/>
      <sz val="8"/>
      <color rgb="FF00386D"/>
      <name val="Bai Jamjuree Medium"/>
    </font>
    <font>
      <b/>
      <vertAlign val="superscript"/>
      <sz val="8"/>
      <color rgb="FF44546A"/>
      <name val="Bai Jamjuree Medium"/>
    </font>
    <font>
      <i/>
      <sz val="8"/>
      <color rgb="FF000000"/>
      <name val="Bai Jamjuree Medium"/>
    </font>
    <font>
      <b/>
      <sz val="11"/>
      <color rgb="FF4F758B"/>
      <name val="Bai Jamjuree Medium"/>
    </font>
    <font>
      <u/>
      <sz val="8"/>
      <color theme="10"/>
      <name val="Bai Jamjuree Medium"/>
    </font>
    <font>
      <sz val="8"/>
      <color rgb="FFFFFFFF"/>
      <name val="Calibri"/>
      <family val="2"/>
    </font>
    <font>
      <vertAlign val="superscript"/>
      <sz val="8"/>
      <color rgb="FFFFFFFF"/>
      <name val="Calibri"/>
      <family val="2"/>
    </font>
    <font>
      <vertAlign val="superscript"/>
      <sz val="8"/>
      <color rgb="FF000000"/>
      <name val="Calibri"/>
      <family val="2"/>
    </font>
    <font>
      <sz val="8"/>
      <name val="Calibri"/>
      <family val="2"/>
    </font>
    <font>
      <sz val="10"/>
      <name val="Arial"/>
      <family val="2"/>
    </font>
    <font>
      <sz val="8"/>
      <color theme="1"/>
      <name val="Aptos Narrow"/>
      <family val="2"/>
      <scheme val="minor"/>
    </font>
    <font>
      <sz val="8"/>
      <name val="Arial"/>
      <family val="2"/>
    </font>
    <font>
      <b/>
      <sz val="8"/>
      <color theme="0"/>
      <name val="Aptos Narrow"/>
      <family val="2"/>
      <scheme val="minor"/>
    </font>
    <font>
      <sz val="8"/>
      <color theme="0"/>
      <name val="Aptos Narrow"/>
      <family val="2"/>
      <scheme val="minor"/>
    </font>
    <font>
      <sz val="8"/>
      <color theme="0"/>
      <name val="Aptos Display"/>
      <family val="2"/>
      <scheme val="major"/>
    </font>
    <font>
      <b/>
      <sz val="8"/>
      <name val="Aptos Narrow"/>
      <family val="2"/>
      <scheme val="minor"/>
    </font>
  </fonts>
  <fills count="15">
    <fill>
      <patternFill patternType="none"/>
    </fill>
    <fill>
      <patternFill patternType="gray125"/>
    </fill>
    <fill>
      <patternFill patternType="solid">
        <fgColor rgb="FFEAE8AD"/>
        <bgColor indexed="64"/>
      </patternFill>
    </fill>
    <fill>
      <patternFill patternType="solid">
        <fgColor rgb="FF4F758B"/>
        <bgColor indexed="64"/>
      </patternFill>
    </fill>
    <fill>
      <patternFill patternType="solid">
        <fgColor rgb="FFF2F2F2"/>
        <bgColor indexed="64"/>
      </patternFill>
    </fill>
    <fill>
      <patternFill patternType="solid">
        <fgColor rgb="FFDAE3F3"/>
        <bgColor indexed="64"/>
      </patternFill>
    </fill>
    <fill>
      <patternFill patternType="solid">
        <fgColor rgb="FFFFFFFF"/>
        <bgColor indexed="64"/>
      </patternFill>
    </fill>
    <fill>
      <patternFill patternType="solid">
        <fgColor rgb="FF84B8E7"/>
        <bgColor indexed="64"/>
      </patternFill>
    </fill>
    <fill>
      <patternFill patternType="solid">
        <fgColor rgb="FFEFE7F3"/>
        <bgColor indexed="64"/>
      </patternFill>
    </fill>
    <fill>
      <patternFill patternType="solid">
        <fgColor rgb="FFA9A6BB"/>
        <bgColor indexed="64"/>
      </patternFill>
    </fill>
    <fill>
      <patternFill patternType="solid">
        <fgColor rgb="FFD6DCE4"/>
        <bgColor indexed="64"/>
      </patternFill>
    </fill>
    <fill>
      <patternFill patternType="solid">
        <fgColor rgb="FFD9E1F2"/>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2"/>
        <bgColor indexed="64"/>
      </patternFill>
    </fill>
  </fills>
  <borders count="39">
    <border>
      <left/>
      <right/>
      <top/>
      <bottom/>
      <diagonal/>
    </border>
    <border>
      <left/>
      <right/>
      <top/>
      <bottom style="dotted">
        <color rgb="FF808080"/>
      </bottom>
      <diagonal/>
    </border>
    <border>
      <left/>
      <right/>
      <top style="dotted">
        <color rgb="FF808080"/>
      </top>
      <bottom/>
      <diagonal/>
    </border>
    <border>
      <left/>
      <right/>
      <top style="dotted">
        <color rgb="FF808080"/>
      </top>
      <bottom style="dotted">
        <color rgb="FF808080"/>
      </bottom>
      <diagonal/>
    </border>
    <border>
      <left/>
      <right/>
      <top style="dotted">
        <color rgb="FF808080"/>
      </top>
      <bottom style="medium">
        <color rgb="FF000000"/>
      </bottom>
      <diagonal/>
    </border>
    <border>
      <left/>
      <right/>
      <top style="medium">
        <color rgb="FF000000"/>
      </top>
      <bottom/>
      <diagonal/>
    </border>
    <border>
      <left/>
      <right/>
      <top/>
      <bottom style="dotted">
        <color rgb="FF000000"/>
      </bottom>
      <diagonal/>
    </border>
    <border>
      <left/>
      <right/>
      <top style="dotted">
        <color rgb="FF000000"/>
      </top>
      <bottom style="medium">
        <color rgb="FF000000"/>
      </bottom>
      <diagonal/>
    </border>
    <border>
      <left/>
      <right/>
      <top style="dotted">
        <color rgb="FF808080"/>
      </top>
      <bottom style="dotted">
        <color rgb="FF000000"/>
      </bottom>
      <diagonal/>
    </border>
    <border>
      <left/>
      <right/>
      <top style="dotted">
        <color rgb="FF000000"/>
      </top>
      <bottom style="dotted">
        <color rgb="FF000000"/>
      </bottom>
      <diagonal/>
    </border>
    <border>
      <left/>
      <right/>
      <top style="dotted">
        <color rgb="FF000000"/>
      </top>
      <bottom style="dotted">
        <color rgb="FF808080"/>
      </bottom>
      <diagonal/>
    </border>
    <border>
      <left/>
      <right/>
      <top/>
      <bottom style="medium">
        <color rgb="FF000000"/>
      </bottom>
      <diagonal/>
    </border>
    <border>
      <left/>
      <right/>
      <top/>
      <bottom style="thin">
        <color rgb="FF44546A"/>
      </bottom>
      <diagonal/>
    </border>
    <border>
      <left/>
      <right style="dotted">
        <color rgb="FFFFFFFF"/>
      </right>
      <top/>
      <bottom style="thin">
        <color rgb="FF44546A"/>
      </bottom>
      <diagonal/>
    </border>
    <border>
      <left style="dotted">
        <color rgb="FFFFFFFF"/>
      </left>
      <right/>
      <top/>
      <bottom style="thin">
        <color rgb="FF44546A"/>
      </bottom>
      <diagonal/>
    </border>
    <border>
      <left/>
      <right/>
      <top style="thin">
        <color rgb="FF44546A"/>
      </top>
      <bottom style="dotted">
        <color rgb="FF808080"/>
      </bottom>
      <diagonal/>
    </border>
    <border>
      <left/>
      <right/>
      <top style="thin">
        <color rgb="FF44546A"/>
      </top>
      <bottom style="dotted">
        <color rgb="FF000000"/>
      </bottom>
      <diagonal/>
    </border>
    <border>
      <left/>
      <right/>
      <top style="dotted">
        <color rgb="FF808080"/>
      </top>
      <bottom style="thin">
        <color rgb="FF000000"/>
      </bottom>
      <diagonal/>
    </border>
    <border>
      <left/>
      <right/>
      <top style="thin">
        <color rgb="FF000000"/>
      </top>
      <bottom style="medium">
        <color rgb="FF000000"/>
      </bottom>
      <diagonal/>
    </border>
    <border>
      <left/>
      <right/>
      <top/>
      <bottom style="thin">
        <color rgb="FF000000"/>
      </bottom>
      <diagonal/>
    </border>
    <border>
      <left/>
      <right/>
      <top style="thin">
        <color rgb="FF000000"/>
      </top>
      <bottom style="thin">
        <color rgb="FF000000"/>
      </bottom>
      <diagonal/>
    </border>
    <border>
      <left/>
      <right/>
      <top style="medium">
        <color rgb="FF000000"/>
      </top>
      <bottom style="medium">
        <color rgb="FF000000"/>
      </bottom>
      <diagonal/>
    </border>
    <border>
      <left/>
      <right/>
      <top style="medium">
        <color rgb="FF000000"/>
      </top>
      <bottom style="thin">
        <color rgb="FF000000"/>
      </bottom>
      <diagonal/>
    </border>
    <border>
      <left/>
      <right/>
      <top style="medium">
        <color rgb="FF000000"/>
      </top>
      <bottom style="dotted">
        <color rgb="FF808080"/>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dotted">
        <color rgb="FF808080"/>
      </bottom>
      <diagonal/>
    </border>
    <border>
      <left style="thin">
        <color rgb="FF000000"/>
      </left>
      <right/>
      <top/>
      <bottom style="dotted">
        <color rgb="FF808080"/>
      </bottom>
      <diagonal/>
    </border>
    <border>
      <left/>
      <right style="thin">
        <color rgb="FF000000"/>
      </right>
      <top style="dotted">
        <color rgb="FF808080"/>
      </top>
      <bottom style="dotted">
        <color rgb="FF808080"/>
      </bottom>
      <diagonal/>
    </border>
    <border>
      <left style="thin">
        <color rgb="FF000000"/>
      </left>
      <right/>
      <top style="dotted">
        <color rgb="FF808080"/>
      </top>
      <bottom style="dotted">
        <color rgb="FF808080"/>
      </bottom>
      <diagonal/>
    </border>
    <border>
      <left/>
      <right style="thin">
        <color rgb="FF000000"/>
      </right>
      <top style="dotted">
        <color rgb="FF808080"/>
      </top>
      <bottom style="thin">
        <color rgb="FF000000"/>
      </bottom>
      <diagonal/>
    </border>
    <border>
      <left style="thin">
        <color rgb="FF000000"/>
      </left>
      <right/>
      <top style="dotted">
        <color rgb="FF80808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bottom style="thin">
        <color indexed="64"/>
      </bottom>
      <diagonal/>
    </border>
    <border>
      <left/>
      <right/>
      <top/>
      <bottom style="hair">
        <color indexed="23"/>
      </bottom>
      <diagonal/>
    </border>
    <border>
      <left/>
      <right/>
      <top/>
      <bottom style="hair">
        <color rgb="FF808080"/>
      </bottom>
      <diagonal/>
    </border>
    <border>
      <left/>
      <right/>
      <top/>
      <bottom style="hair">
        <color indexed="64"/>
      </bottom>
      <diagonal/>
    </border>
  </borders>
  <cellStyleXfs count="29">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horizontal="center" wrapText="1"/>
    </xf>
    <xf numFmtId="0" fontId="6" fillId="0" borderId="0" applyBorder="0">
      <alignment wrapText="1"/>
    </xf>
    <xf numFmtId="0" fontId="4" fillId="0" borderId="0" applyBorder="0">
      <alignment wrapText="1"/>
    </xf>
    <xf numFmtId="0" fontId="5" fillId="0" borderId="0" applyBorder="0">
      <alignment wrapText="1"/>
    </xf>
    <xf numFmtId="0" fontId="6" fillId="0" borderId="0" applyBorder="0">
      <alignment horizontal="right" wrapText="1"/>
    </xf>
    <xf numFmtId="0" fontId="4" fillId="0" borderId="0" applyBorder="0">
      <alignment horizontal="right" wrapText="1"/>
    </xf>
    <xf numFmtId="0" fontId="5" fillId="0" borderId="0" applyBorder="0">
      <alignment horizontal="right" wrapText="1"/>
    </xf>
    <xf numFmtId="0" fontId="6" fillId="0" borderId="0" applyBorder="0">
      <alignment horizontal="center" wrapText="1"/>
    </xf>
    <xf numFmtId="0" fontId="4" fillId="0" borderId="0" applyBorder="0">
      <alignment horizontal="center" wrapText="1"/>
    </xf>
    <xf numFmtId="0" fontId="7" fillId="0" borderId="0" applyBorder="0">
      <alignment wrapText="1"/>
    </xf>
    <xf numFmtId="0" fontId="8" fillId="0" borderId="0" applyBorder="0">
      <alignment wrapText="1"/>
    </xf>
    <xf numFmtId="0" fontId="9" fillId="0" borderId="0" applyBorder="0">
      <alignment wrapText="1"/>
    </xf>
    <xf numFmtId="9" fontId="10" fillId="0" borderId="0" applyFont="0" applyFill="0" applyBorder="0" applyAlignment="0" applyProtection="0"/>
    <xf numFmtId="0" fontId="11" fillId="0" borderId="35"/>
    <xf numFmtId="165" fontId="12" fillId="0" borderId="36" applyNumberFormat="0">
      <alignment horizontal="left" vertical="top" wrapText="1"/>
    </xf>
    <xf numFmtId="0" fontId="11" fillId="0" borderId="35">
      <alignment horizontal="right"/>
    </xf>
    <xf numFmtId="0" fontId="1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34" fillId="0" borderId="0"/>
    <xf numFmtId="0" fontId="37" fillId="0" borderId="0" applyNumberFormat="0" applyFill="0" applyBorder="0" applyAlignment="0" applyProtection="0"/>
    <xf numFmtId="0" fontId="14" fillId="0" borderId="0"/>
    <xf numFmtId="9" fontId="14" fillId="0" borderId="0" applyFont="0" applyFill="0" applyBorder="0" applyAlignment="0" applyProtection="0"/>
    <xf numFmtId="164" fontId="48" fillId="0" borderId="0" applyFont="0" applyFill="0" applyBorder="0" applyAlignment="0" applyProtection="0"/>
  </cellStyleXfs>
  <cellXfs count="462">
    <xf numFmtId="0" fontId="0" fillId="0" borderId="0" xfId="0"/>
    <xf numFmtId="0" fontId="13" fillId="0" borderId="0" xfId="0" applyFont="1"/>
    <xf numFmtId="0" fontId="19" fillId="3" borderId="0" xfId="0" applyFont="1" applyFill="1" applyAlignment="1">
      <alignment vertical="center" wrapText="1"/>
    </xf>
    <xf numFmtId="0" fontId="19" fillId="3" borderId="0" xfId="0" applyFont="1" applyFill="1" applyAlignment="1">
      <alignment horizontal="right" vertical="center" wrapText="1"/>
    </xf>
    <xf numFmtId="0" fontId="20" fillId="3" borderId="0" xfId="0" applyFont="1" applyFill="1" applyAlignment="1">
      <alignment horizontal="right" vertical="center" wrapText="1"/>
    </xf>
    <xf numFmtId="0" fontId="17" fillId="0" borderId="1" xfId="0" applyFont="1" applyBorder="1" applyAlignment="1">
      <alignment vertical="center" wrapText="1"/>
    </xf>
    <xf numFmtId="179" fontId="17" fillId="4" borderId="1" xfId="0" applyNumberFormat="1" applyFont="1" applyFill="1" applyBorder="1" applyAlignment="1">
      <alignment horizontal="right" vertical="center" wrapText="1"/>
    </xf>
    <xf numFmtId="179" fontId="17" fillId="0" borderId="1" xfId="0" applyNumberFormat="1" applyFont="1" applyBorder="1" applyAlignment="1">
      <alignment horizontal="right" vertical="center" wrapText="1"/>
    </xf>
    <xf numFmtId="179" fontId="17" fillId="6" borderId="1" xfId="0" applyNumberFormat="1" applyFont="1" applyFill="1" applyBorder="1" applyAlignment="1">
      <alignment horizontal="right" vertical="center" wrapText="1"/>
    </xf>
    <xf numFmtId="0" fontId="17" fillId="0" borderId="3" xfId="0" applyFont="1" applyBorder="1" applyAlignment="1">
      <alignment vertical="center" wrapText="1"/>
    </xf>
    <xf numFmtId="179" fontId="17" fillId="4" borderId="3" xfId="0" applyNumberFormat="1" applyFont="1" applyFill="1" applyBorder="1" applyAlignment="1">
      <alignment horizontal="right" vertical="center" wrapText="1"/>
    </xf>
    <xf numFmtId="179" fontId="17" fillId="0" borderId="3" xfId="0" applyNumberFormat="1" applyFont="1" applyBorder="1" applyAlignment="1">
      <alignment horizontal="right" vertical="center" wrapText="1"/>
    </xf>
    <xf numFmtId="179" fontId="17" fillId="6" borderId="3" xfId="0" applyNumberFormat="1" applyFont="1" applyFill="1" applyBorder="1" applyAlignment="1">
      <alignment horizontal="right" vertical="center" wrapText="1"/>
    </xf>
    <xf numFmtId="0" fontId="17" fillId="0" borderId="17" xfId="0" applyFont="1" applyBorder="1" applyAlignment="1">
      <alignment vertical="center" wrapText="1"/>
    </xf>
    <xf numFmtId="179" fontId="17" fillId="4" borderId="17" xfId="0" applyNumberFormat="1" applyFont="1" applyFill="1" applyBorder="1" applyAlignment="1">
      <alignment horizontal="right" vertical="center" wrapText="1"/>
    </xf>
    <xf numFmtId="179" fontId="17" fillId="0" borderId="17" xfId="0" applyNumberFormat="1" applyFont="1" applyBorder="1" applyAlignment="1">
      <alignment horizontal="right" vertical="center" wrapText="1"/>
    </xf>
    <xf numFmtId="179" fontId="17" fillId="6" borderId="17" xfId="0" applyNumberFormat="1" applyFont="1" applyFill="1" applyBorder="1" applyAlignment="1">
      <alignment horizontal="right" vertical="center" wrapText="1"/>
    </xf>
    <xf numFmtId="0" fontId="19" fillId="3" borderId="19" xfId="0" applyFont="1" applyFill="1" applyBorder="1" applyAlignment="1">
      <alignment horizontal="right" vertical="center" wrapText="1"/>
    </xf>
    <xf numFmtId="0" fontId="17" fillId="0" borderId="19" xfId="0" applyFont="1" applyBorder="1" applyAlignment="1">
      <alignment vertical="center" wrapText="1"/>
    </xf>
    <xf numFmtId="180" fontId="17" fillId="4" borderId="20" xfId="0" applyNumberFormat="1" applyFont="1" applyFill="1" applyBorder="1" applyAlignment="1">
      <alignment horizontal="right" vertical="center" wrapText="1"/>
    </xf>
    <xf numFmtId="180" fontId="17" fillId="0" borderId="20" xfId="0" applyNumberFormat="1" applyFont="1" applyBorder="1" applyAlignment="1">
      <alignment horizontal="right" vertical="center" wrapText="1"/>
    </xf>
    <xf numFmtId="168" fontId="17" fillId="6" borderId="19" xfId="0" applyNumberFormat="1" applyFont="1" applyFill="1" applyBorder="1" applyAlignment="1">
      <alignment horizontal="right" vertical="center" wrapText="1"/>
    </xf>
    <xf numFmtId="0" fontId="17" fillId="0" borderId="20" xfId="0" applyFont="1" applyBorder="1" applyAlignment="1">
      <alignment vertical="center" wrapText="1"/>
    </xf>
    <xf numFmtId="168" fontId="17" fillId="0" borderId="20" xfId="0" applyNumberFormat="1" applyFont="1" applyBorder="1" applyAlignment="1">
      <alignment horizontal="right" vertical="center" wrapText="1"/>
    </xf>
    <xf numFmtId="168" fontId="17" fillId="6" borderId="20" xfId="0" applyNumberFormat="1" applyFont="1" applyFill="1" applyBorder="1" applyAlignment="1">
      <alignment horizontal="right" vertical="center" wrapText="1"/>
    </xf>
    <xf numFmtId="0" fontId="21" fillId="0" borderId="18" xfId="0" applyFont="1" applyBorder="1" applyAlignment="1">
      <alignment vertical="center" wrapText="1"/>
    </xf>
    <xf numFmtId="180" fontId="21" fillId="4" borderId="18" xfId="0" applyNumberFormat="1" applyFont="1" applyFill="1" applyBorder="1" applyAlignment="1">
      <alignment horizontal="right" vertical="center" wrapText="1"/>
    </xf>
    <xf numFmtId="180" fontId="21" fillId="0" borderId="18" xfId="0" applyNumberFormat="1" applyFont="1" applyBorder="1" applyAlignment="1">
      <alignment horizontal="right" vertical="center" wrapText="1"/>
    </xf>
    <xf numFmtId="166" fontId="21" fillId="0" borderId="18" xfId="0" applyNumberFormat="1" applyFont="1" applyBorder="1" applyAlignment="1">
      <alignment horizontal="right" vertical="center" wrapText="1"/>
    </xf>
    <xf numFmtId="168" fontId="21" fillId="6" borderId="18" xfId="0" applyNumberFormat="1" applyFont="1" applyFill="1" applyBorder="1" applyAlignment="1">
      <alignment horizontal="right" vertical="center" wrapText="1"/>
    </xf>
    <xf numFmtId="0" fontId="21" fillId="0" borderId="21" xfId="0" applyFont="1" applyBorder="1" applyAlignment="1">
      <alignment vertical="center" wrapText="1"/>
    </xf>
    <xf numFmtId="177" fontId="21" fillId="4" borderId="21" xfId="0" applyNumberFormat="1" applyFont="1" applyFill="1" applyBorder="1" applyAlignment="1">
      <alignment horizontal="right" vertical="center" wrapText="1"/>
    </xf>
    <xf numFmtId="177" fontId="21" fillId="0" borderId="21" xfId="0" applyNumberFormat="1" applyFont="1" applyBorder="1" applyAlignment="1">
      <alignment horizontal="right" vertical="center" wrapText="1"/>
    </xf>
    <xf numFmtId="177" fontId="21" fillId="6" borderId="21" xfId="0" applyNumberFormat="1" applyFont="1" applyFill="1" applyBorder="1" applyAlignment="1">
      <alignment horizontal="right" vertical="center" wrapText="1"/>
    </xf>
    <xf numFmtId="0" fontId="17" fillId="0" borderId="22" xfId="0" applyFont="1" applyBorder="1" applyAlignment="1">
      <alignment vertical="center" wrapText="1"/>
    </xf>
    <xf numFmtId="180" fontId="17" fillId="4" borderId="22" xfId="0" applyNumberFormat="1" applyFont="1" applyFill="1" applyBorder="1" applyAlignment="1">
      <alignment horizontal="right" vertical="center" wrapText="1"/>
    </xf>
    <xf numFmtId="181" fontId="17" fillId="6" borderId="22" xfId="0" applyNumberFormat="1" applyFont="1" applyFill="1" applyBorder="1" applyAlignment="1">
      <alignment horizontal="right" vertical="center" wrapText="1"/>
    </xf>
    <xf numFmtId="181" fontId="17" fillId="0" borderId="22" xfId="0" applyNumberFormat="1" applyFont="1" applyBorder="1" applyAlignment="1">
      <alignment horizontal="right" vertical="center" wrapText="1"/>
    </xf>
    <xf numFmtId="177" fontId="21" fillId="4" borderId="18" xfId="0" applyNumberFormat="1" applyFont="1" applyFill="1" applyBorder="1" applyAlignment="1">
      <alignment horizontal="right" vertical="center" wrapText="1"/>
    </xf>
    <xf numFmtId="177" fontId="21" fillId="6" borderId="18" xfId="0" applyNumberFormat="1" applyFont="1" applyFill="1" applyBorder="1" applyAlignment="1">
      <alignment horizontal="right" vertical="center" wrapText="1"/>
    </xf>
    <xf numFmtId="177" fontId="21" fillId="0" borderId="18" xfId="0" applyNumberFormat="1" applyFont="1" applyBorder="1" applyAlignment="1">
      <alignment horizontal="right" vertical="center" wrapText="1"/>
    </xf>
    <xf numFmtId="0" fontId="17" fillId="0" borderId="0" xfId="0" applyFont="1" applyAlignment="1">
      <alignment horizontal="left" vertical="center" wrapText="1"/>
    </xf>
    <xf numFmtId="180" fontId="17" fillId="4" borderId="1" xfId="0" applyNumberFormat="1" applyFont="1" applyFill="1" applyBorder="1" applyAlignment="1">
      <alignment horizontal="right" vertical="center" wrapText="1"/>
    </xf>
    <xf numFmtId="180" fontId="17" fillId="0" borderId="1" xfId="0" applyNumberFormat="1" applyFont="1" applyBorder="1" applyAlignment="1">
      <alignment horizontal="right" vertical="center" wrapText="1"/>
    </xf>
    <xf numFmtId="180" fontId="17" fillId="6" borderId="1" xfId="0" applyNumberFormat="1" applyFont="1" applyFill="1" applyBorder="1" applyAlignment="1">
      <alignment horizontal="right" vertical="center" wrapText="1"/>
    </xf>
    <xf numFmtId="180" fontId="17" fillId="0" borderId="3" xfId="0" applyNumberFormat="1" applyFont="1" applyBorder="1" applyAlignment="1">
      <alignment horizontal="right" vertical="center" wrapText="1"/>
    </xf>
    <xf numFmtId="180" fontId="17" fillId="6" borderId="3" xfId="0" applyNumberFormat="1" applyFont="1" applyFill="1" applyBorder="1" applyAlignment="1">
      <alignment horizontal="right" vertical="center" wrapText="1"/>
    </xf>
    <xf numFmtId="180" fontId="17" fillId="4" borderId="17" xfId="0" applyNumberFormat="1" applyFont="1" applyFill="1" applyBorder="1" applyAlignment="1">
      <alignment horizontal="right" vertical="center" wrapText="1"/>
    </xf>
    <xf numFmtId="180" fontId="17" fillId="0" borderId="17" xfId="0" applyNumberFormat="1" applyFont="1" applyBorder="1" applyAlignment="1">
      <alignment horizontal="right" vertical="center" wrapText="1"/>
    </xf>
    <xf numFmtId="180" fontId="17" fillId="6" borderId="17" xfId="0" applyNumberFormat="1" applyFont="1" applyFill="1" applyBorder="1" applyAlignment="1">
      <alignment horizontal="right" vertical="center" wrapText="1"/>
    </xf>
    <xf numFmtId="180" fontId="21" fillId="6" borderId="18" xfId="0" applyNumberFormat="1" applyFont="1" applyFill="1" applyBorder="1" applyAlignment="1">
      <alignment horizontal="right" vertical="center" wrapText="1"/>
    </xf>
    <xf numFmtId="180" fontId="17" fillId="0" borderId="23" xfId="0" applyNumberFormat="1" applyFont="1" applyBorder="1" applyAlignment="1">
      <alignment horizontal="right" vertical="center" wrapText="1"/>
    </xf>
    <xf numFmtId="180" fontId="17" fillId="6" borderId="23" xfId="0" applyNumberFormat="1" applyFont="1" applyFill="1" applyBorder="1" applyAlignment="1">
      <alignment horizontal="right" vertical="center" wrapText="1"/>
    </xf>
    <xf numFmtId="180" fontId="17" fillId="4" borderId="23" xfId="0" applyNumberFormat="1" applyFont="1" applyFill="1" applyBorder="1" applyAlignment="1">
      <alignment horizontal="right" vertical="center" wrapText="1"/>
    </xf>
    <xf numFmtId="168" fontId="17" fillId="6" borderId="23" xfId="0" applyNumberFormat="1" applyFont="1" applyFill="1" applyBorder="1" applyAlignment="1">
      <alignment horizontal="right" vertical="center" wrapText="1"/>
    </xf>
    <xf numFmtId="180" fontId="17" fillId="4" borderId="3" xfId="0" applyNumberFormat="1" applyFont="1" applyFill="1" applyBorder="1" applyAlignment="1">
      <alignment horizontal="right" vertical="center" wrapText="1"/>
    </xf>
    <xf numFmtId="168" fontId="17" fillId="6" borderId="3" xfId="0" applyNumberFormat="1" applyFont="1" applyFill="1" applyBorder="1" applyAlignment="1">
      <alignment horizontal="right" vertical="center" wrapText="1"/>
    </xf>
    <xf numFmtId="168" fontId="17" fillId="6" borderId="17" xfId="0" applyNumberFormat="1" applyFont="1" applyFill="1" applyBorder="1" applyAlignment="1">
      <alignment horizontal="right" vertical="center" wrapText="1"/>
    </xf>
    <xf numFmtId="166" fontId="17" fillId="6" borderId="23" xfId="0" applyNumberFormat="1" applyFont="1" applyFill="1" applyBorder="1" applyAlignment="1">
      <alignment horizontal="right" vertical="center" wrapText="1"/>
    </xf>
    <xf numFmtId="166" fontId="17" fillId="6" borderId="17" xfId="0" applyNumberFormat="1" applyFont="1" applyFill="1" applyBorder="1" applyAlignment="1">
      <alignment horizontal="right" vertical="center" wrapText="1"/>
    </xf>
    <xf numFmtId="166" fontId="21" fillId="6" borderId="18" xfId="0" applyNumberFormat="1" applyFont="1" applyFill="1" applyBorder="1" applyAlignment="1">
      <alignment horizontal="right" vertical="center" wrapText="1"/>
    </xf>
    <xf numFmtId="0" fontId="21" fillId="0" borderId="20" xfId="0" applyFont="1" applyBorder="1" applyAlignment="1">
      <alignment vertical="center" wrapText="1"/>
    </xf>
    <xf numFmtId="9" fontId="21" fillId="4" borderId="20" xfId="16" applyFont="1" applyFill="1" applyBorder="1" applyAlignment="1">
      <alignment horizontal="right" vertical="center" wrapText="1"/>
    </xf>
    <xf numFmtId="9" fontId="21" fillId="6" borderId="20" xfId="16" applyFont="1" applyFill="1" applyBorder="1" applyAlignment="1">
      <alignment horizontal="right" vertical="center" wrapText="1"/>
    </xf>
    <xf numFmtId="9" fontId="21" fillId="0" borderId="20" xfId="16" applyFont="1" applyBorder="1" applyAlignment="1">
      <alignment horizontal="right" vertical="center" wrapText="1"/>
    </xf>
    <xf numFmtId="9" fontId="17" fillId="4" borderId="1" xfId="16" applyFont="1" applyFill="1" applyBorder="1" applyAlignment="1">
      <alignment horizontal="right" vertical="center" wrapText="1"/>
    </xf>
    <xf numFmtId="9" fontId="17" fillId="6" borderId="1" xfId="16" applyFont="1" applyFill="1" applyBorder="1" applyAlignment="1">
      <alignment horizontal="right" vertical="center" wrapText="1"/>
    </xf>
    <xf numFmtId="9" fontId="17" fillId="0" borderId="1" xfId="16" applyFont="1" applyBorder="1" applyAlignment="1">
      <alignment horizontal="right" vertical="center" wrapText="1"/>
    </xf>
    <xf numFmtId="9" fontId="17" fillId="4" borderId="17" xfId="16" applyFont="1" applyFill="1" applyBorder="1" applyAlignment="1">
      <alignment horizontal="right" vertical="center" wrapText="1"/>
    </xf>
    <xf numFmtId="9" fontId="17" fillId="6" borderId="17" xfId="16" applyFont="1" applyFill="1" applyBorder="1" applyAlignment="1">
      <alignment horizontal="right" vertical="center" wrapText="1"/>
    </xf>
    <xf numFmtId="9" fontId="17" fillId="0" borderId="17" xfId="16" applyFont="1" applyBorder="1" applyAlignment="1">
      <alignment horizontal="right" vertical="center" wrapText="1"/>
    </xf>
    <xf numFmtId="182" fontId="17" fillId="4" borderId="1" xfId="0" applyNumberFormat="1" applyFont="1" applyFill="1" applyBorder="1" applyAlignment="1">
      <alignment horizontal="right" vertical="center" wrapText="1"/>
    </xf>
    <xf numFmtId="182" fontId="17" fillId="6" borderId="1" xfId="0" applyNumberFormat="1" applyFont="1" applyFill="1" applyBorder="1" applyAlignment="1">
      <alignment horizontal="right" vertical="center" wrapText="1"/>
    </xf>
    <xf numFmtId="182" fontId="17" fillId="0" borderId="1" xfId="0" applyNumberFormat="1" applyFont="1" applyBorder="1" applyAlignment="1">
      <alignment horizontal="right" vertical="center" wrapText="1"/>
    </xf>
    <xf numFmtId="182" fontId="17" fillId="4" borderId="3" xfId="0" applyNumberFormat="1" applyFont="1" applyFill="1" applyBorder="1" applyAlignment="1">
      <alignment horizontal="right" vertical="center" wrapText="1"/>
    </xf>
    <xf numFmtId="182" fontId="17" fillId="6" borderId="3" xfId="0" applyNumberFormat="1" applyFont="1" applyFill="1" applyBorder="1" applyAlignment="1">
      <alignment horizontal="right" vertical="center" wrapText="1"/>
    </xf>
    <xf numFmtId="182" fontId="17" fillId="0" borderId="3" xfId="0" applyNumberFormat="1" applyFont="1" applyBorder="1" applyAlignment="1">
      <alignment horizontal="right" vertical="center" wrapText="1"/>
    </xf>
    <xf numFmtId="0" fontId="17" fillId="0" borderId="3" xfId="0" applyFont="1" applyBorder="1" applyAlignment="1">
      <alignment horizontal="left" vertical="center" wrapText="1"/>
    </xf>
    <xf numFmtId="183" fontId="17" fillId="4" borderId="3" xfId="0" applyNumberFormat="1" applyFont="1" applyFill="1" applyBorder="1" applyAlignment="1">
      <alignment horizontal="right" vertical="center" wrapText="1"/>
    </xf>
    <xf numFmtId="183" fontId="17" fillId="0" borderId="3" xfId="0" applyNumberFormat="1" applyFont="1" applyBorder="1" applyAlignment="1">
      <alignment horizontal="right" vertical="center" wrapText="1"/>
    </xf>
    <xf numFmtId="0" fontId="17" fillId="0" borderId="17" xfId="0" applyFont="1" applyBorder="1" applyAlignment="1">
      <alignment horizontal="left" vertical="center" wrapText="1"/>
    </xf>
    <xf numFmtId="182" fontId="17" fillId="4" borderId="17" xfId="0" applyNumberFormat="1" applyFont="1" applyFill="1" applyBorder="1" applyAlignment="1">
      <alignment horizontal="right" vertical="center" wrapText="1"/>
    </xf>
    <xf numFmtId="182" fontId="17" fillId="6" borderId="17" xfId="0" applyNumberFormat="1" applyFont="1" applyFill="1" applyBorder="1" applyAlignment="1">
      <alignment horizontal="right" vertical="center" wrapText="1"/>
    </xf>
    <xf numFmtId="182" fontId="17" fillId="0" borderId="17" xfId="0" applyNumberFormat="1" applyFont="1" applyBorder="1" applyAlignment="1">
      <alignment horizontal="right" vertical="center" wrapText="1"/>
    </xf>
    <xf numFmtId="0" fontId="25" fillId="0" borderId="0" xfId="21" applyFont="1" applyAlignment="1" applyProtection="1">
      <alignment vertical="center"/>
      <protection hidden="1"/>
    </xf>
    <xf numFmtId="0" fontId="25" fillId="0" borderId="0" xfId="21" applyFont="1" applyAlignment="1" applyProtection="1">
      <alignment horizontal="right" vertical="center"/>
      <protection hidden="1"/>
    </xf>
    <xf numFmtId="184" fontId="17" fillId="0" borderId="3" xfId="0" applyNumberFormat="1" applyFont="1" applyBorder="1" applyAlignment="1">
      <alignment horizontal="right" vertical="center" wrapText="1"/>
    </xf>
    <xf numFmtId="185" fontId="17" fillId="0" borderId="3" xfId="0" applyNumberFormat="1" applyFont="1" applyBorder="1" applyAlignment="1">
      <alignment horizontal="right" vertical="center" wrapText="1"/>
    </xf>
    <xf numFmtId="176" fontId="17" fillId="4" borderId="19" xfId="0" applyNumberFormat="1" applyFont="1" applyFill="1" applyBorder="1" applyAlignment="1">
      <alignment horizontal="right" vertical="center" wrapText="1"/>
    </xf>
    <xf numFmtId="176" fontId="17" fillId="0" borderId="19" xfId="0" applyNumberFormat="1" applyFont="1" applyBorder="1" applyAlignment="1">
      <alignment horizontal="right" vertical="center" wrapText="1"/>
    </xf>
    <xf numFmtId="176" fontId="17" fillId="6" borderId="19" xfId="0" applyNumberFormat="1" applyFont="1" applyFill="1" applyBorder="1" applyAlignment="1">
      <alignment horizontal="right" vertical="center" wrapText="1"/>
    </xf>
    <xf numFmtId="176" fontId="17" fillId="4" borderId="20" xfId="0" applyNumberFormat="1" applyFont="1" applyFill="1" applyBorder="1" applyAlignment="1">
      <alignment horizontal="right" vertical="center" wrapText="1"/>
    </xf>
    <xf numFmtId="176" fontId="17" fillId="0" borderId="20" xfId="0" applyNumberFormat="1" applyFont="1" applyBorder="1" applyAlignment="1">
      <alignment horizontal="right" vertical="center" wrapText="1"/>
    </xf>
    <xf numFmtId="176" fontId="17" fillId="6" borderId="20" xfId="0" applyNumberFormat="1" applyFont="1" applyFill="1" applyBorder="1" applyAlignment="1">
      <alignment horizontal="right" vertical="center" wrapText="1"/>
    </xf>
    <xf numFmtId="0" fontId="17" fillId="0" borderId="18" xfId="0" applyFont="1" applyBorder="1" applyAlignment="1">
      <alignment vertical="center" wrapText="1"/>
    </xf>
    <xf numFmtId="176" fontId="17" fillId="4" borderId="18" xfId="0" applyNumberFormat="1" applyFont="1" applyFill="1" applyBorder="1" applyAlignment="1">
      <alignment horizontal="right" vertical="center" wrapText="1"/>
    </xf>
    <xf numFmtId="176" fontId="17" fillId="0" borderId="18" xfId="0" applyNumberFormat="1" applyFont="1" applyBorder="1" applyAlignment="1">
      <alignment horizontal="right" vertical="center" wrapText="1"/>
    </xf>
    <xf numFmtId="176" fontId="17" fillId="6" borderId="18" xfId="0" applyNumberFormat="1" applyFont="1" applyFill="1" applyBorder="1" applyAlignment="1">
      <alignment horizontal="right" vertical="center" wrapText="1"/>
    </xf>
    <xf numFmtId="0" fontId="15"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wrapText="1"/>
    </xf>
    <xf numFmtId="0" fontId="18" fillId="0" borderId="0" xfId="0" applyFont="1" applyAlignment="1">
      <alignment vertical="center"/>
    </xf>
    <xf numFmtId="179" fontId="21" fillId="4" borderId="18" xfId="0" applyNumberFormat="1" applyFont="1" applyFill="1" applyBorder="1" applyAlignment="1">
      <alignment horizontal="right" vertical="center" wrapText="1"/>
    </xf>
    <xf numFmtId="179" fontId="21" fillId="0" borderId="18" xfId="0" applyNumberFormat="1" applyFont="1" applyBorder="1" applyAlignment="1">
      <alignment horizontal="right" vertical="center" wrapText="1"/>
    </xf>
    <xf numFmtId="179" fontId="21" fillId="6" borderId="18" xfId="0" applyNumberFormat="1" applyFont="1" applyFill="1" applyBorder="1" applyAlignment="1">
      <alignment horizontal="right" vertical="center" wrapText="1"/>
    </xf>
    <xf numFmtId="0" fontId="17" fillId="0" borderId="23" xfId="0" applyFont="1" applyBorder="1" applyAlignment="1">
      <alignment vertical="center" wrapText="1"/>
    </xf>
    <xf numFmtId="0" fontId="17" fillId="0" borderId="5" xfId="0" applyFont="1" applyBorder="1" applyAlignment="1">
      <alignment vertical="center" wrapText="1"/>
    </xf>
    <xf numFmtId="9" fontId="17" fillId="4" borderId="3" xfId="16" applyFont="1" applyFill="1" applyBorder="1" applyAlignment="1">
      <alignment horizontal="right" vertical="center" wrapText="1"/>
    </xf>
    <xf numFmtId="9" fontId="17" fillId="6" borderId="3" xfId="16" applyFont="1" applyFill="1" applyBorder="1" applyAlignment="1">
      <alignment horizontal="right" vertical="center" wrapText="1"/>
    </xf>
    <xf numFmtId="9" fontId="17" fillId="0" borderId="3" xfId="16" applyFont="1" applyBorder="1" applyAlignment="1">
      <alignment horizontal="right" vertical="center" wrapText="1"/>
    </xf>
    <xf numFmtId="0" fontId="17" fillId="0" borderId="24" xfId="0" applyFont="1" applyBorder="1" applyAlignment="1">
      <alignment vertical="center" wrapText="1"/>
    </xf>
    <xf numFmtId="182" fontId="21" fillId="4" borderId="18" xfId="0" applyNumberFormat="1" applyFont="1" applyFill="1" applyBorder="1" applyAlignment="1">
      <alignment horizontal="right" vertical="center" wrapText="1"/>
    </xf>
    <xf numFmtId="182" fontId="21" fillId="6" borderId="18" xfId="0" applyNumberFormat="1" applyFont="1" applyFill="1" applyBorder="1" applyAlignment="1">
      <alignment horizontal="right" vertical="center" wrapText="1"/>
    </xf>
    <xf numFmtId="182" fontId="21" fillId="0" borderId="18" xfId="0" applyNumberFormat="1" applyFont="1" applyBorder="1" applyAlignment="1">
      <alignment horizontal="right" vertical="center" wrapText="1"/>
    </xf>
    <xf numFmtId="0" fontId="17" fillId="0" borderId="11" xfId="0" applyFont="1" applyBorder="1" applyAlignment="1">
      <alignment vertical="center" wrapText="1"/>
    </xf>
    <xf numFmtId="178" fontId="17" fillId="4" borderId="11" xfId="0" applyNumberFormat="1" applyFont="1" applyFill="1" applyBorder="1" applyAlignment="1">
      <alignment horizontal="right" vertical="center" wrapText="1"/>
    </xf>
    <xf numFmtId="178" fontId="17" fillId="0" borderId="11" xfId="0" applyNumberFormat="1" applyFont="1" applyBorder="1" applyAlignment="1">
      <alignment horizontal="right" vertical="center" wrapText="1"/>
    </xf>
    <xf numFmtId="0" fontId="19" fillId="3" borderId="1" xfId="0" applyFont="1" applyFill="1" applyBorder="1" applyAlignment="1">
      <alignment vertical="center" wrapText="1"/>
    </xf>
    <xf numFmtId="166" fontId="17" fillId="4" borderId="0" xfId="0" applyNumberFormat="1" applyFont="1" applyFill="1" applyAlignment="1">
      <alignment horizontal="right" vertical="center" wrapText="1"/>
    </xf>
    <xf numFmtId="166" fontId="17" fillId="4" borderId="19" xfId="0" applyNumberFormat="1" applyFont="1" applyFill="1" applyBorder="1" applyAlignment="1">
      <alignment horizontal="right" vertical="center" wrapText="1"/>
    </xf>
    <xf numFmtId="176" fontId="21" fillId="4" borderId="20" xfId="0" applyNumberFormat="1" applyFont="1" applyFill="1" applyBorder="1" applyAlignment="1">
      <alignment horizontal="right" vertical="center" wrapText="1"/>
    </xf>
    <xf numFmtId="0" fontId="28" fillId="0" borderId="24" xfId="0" applyFont="1" applyBorder="1" applyAlignment="1">
      <alignment vertical="center" wrapText="1"/>
    </xf>
    <xf numFmtId="0" fontId="26" fillId="0" borderId="0" xfId="0" applyFont="1" applyAlignment="1">
      <alignment vertical="center"/>
    </xf>
    <xf numFmtId="0" fontId="15" fillId="0" borderId="0" xfId="0" applyFont="1"/>
    <xf numFmtId="0" fontId="15" fillId="0" borderId="0" xfId="0" applyFont="1" applyAlignment="1">
      <alignment horizontal="left" vertical="center"/>
    </xf>
    <xf numFmtId="0" fontId="18" fillId="0" borderId="0" xfId="0" applyFont="1"/>
    <xf numFmtId="0" fontId="21" fillId="0" borderId="0" xfId="0" applyFont="1" applyAlignment="1">
      <alignment vertical="center" wrapText="1"/>
    </xf>
    <xf numFmtId="0" fontId="17" fillId="2" borderId="0" xfId="0" applyFont="1" applyFill="1" applyAlignment="1">
      <alignment vertical="center" wrapText="1"/>
    </xf>
    <xf numFmtId="169" fontId="17" fillId="4" borderId="1" xfId="0" applyNumberFormat="1" applyFont="1" applyFill="1" applyBorder="1" applyAlignment="1">
      <alignment horizontal="right" vertical="center" wrapText="1"/>
    </xf>
    <xf numFmtId="169" fontId="17" fillId="6" borderId="1" xfId="0" applyNumberFormat="1" applyFont="1" applyFill="1" applyBorder="1" applyAlignment="1">
      <alignment horizontal="right" vertical="center" wrapText="1"/>
    </xf>
    <xf numFmtId="169" fontId="17" fillId="0" borderId="1" xfId="0" applyNumberFormat="1" applyFont="1" applyBorder="1" applyAlignment="1">
      <alignment horizontal="right" vertical="center" wrapText="1"/>
    </xf>
    <xf numFmtId="169" fontId="17" fillId="4" borderId="3" xfId="0" applyNumberFormat="1" applyFont="1" applyFill="1" applyBorder="1" applyAlignment="1">
      <alignment horizontal="right" vertical="center" wrapText="1"/>
    </xf>
    <xf numFmtId="169" fontId="17" fillId="6" borderId="3" xfId="0" applyNumberFormat="1" applyFont="1" applyFill="1" applyBorder="1" applyAlignment="1">
      <alignment horizontal="right" vertical="center" wrapText="1"/>
    </xf>
    <xf numFmtId="169" fontId="17" fillId="0" borderId="3" xfId="0" applyNumberFormat="1" applyFont="1" applyBorder="1" applyAlignment="1">
      <alignment horizontal="right" vertical="center" wrapText="1"/>
    </xf>
    <xf numFmtId="169" fontId="17" fillId="4" borderId="17" xfId="0" applyNumberFormat="1" applyFont="1" applyFill="1" applyBorder="1" applyAlignment="1">
      <alignment horizontal="right" vertical="center" wrapText="1"/>
    </xf>
    <xf numFmtId="169" fontId="17" fillId="6" borderId="17" xfId="0" applyNumberFormat="1" applyFont="1" applyFill="1" applyBorder="1" applyAlignment="1">
      <alignment horizontal="right" vertical="center" wrapText="1"/>
    </xf>
    <xf numFmtId="169" fontId="17" fillId="0" borderId="17" xfId="0" applyNumberFormat="1" applyFont="1" applyBorder="1" applyAlignment="1">
      <alignment horizontal="right" vertical="center" wrapText="1"/>
    </xf>
    <xf numFmtId="166" fontId="17" fillId="0" borderId="0" xfId="0" applyNumberFormat="1" applyFont="1" applyAlignment="1">
      <alignment horizontal="right" vertical="center" wrapText="1"/>
    </xf>
    <xf numFmtId="169" fontId="17" fillId="4" borderId="0" xfId="0" applyNumberFormat="1" applyFont="1" applyFill="1" applyAlignment="1">
      <alignment horizontal="right" vertical="center" wrapText="1"/>
    </xf>
    <xf numFmtId="169" fontId="17" fillId="0" borderId="0" xfId="0" applyNumberFormat="1" applyFont="1" applyAlignment="1">
      <alignment horizontal="right" vertical="center" wrapText="1"/>
    </xf>
    <xf numFmtId="187" fontId="17" fillId="4" borderId="11" xfId="0" applyNumberFormat="1" applyFont="1" applyFill="1" applyBorder="1" applyAlignment="1">
      <alignment horizontal="right" vertical="center" wrapText="1"/>
    </xf>
    <xf numFmtId="187" fontId="17" fillId="0" borderId="11" xfId="0" applyNumberFormat="1" applyFont="1" applyBorder="1" applyAlignment="1">
      <alignment horizontal="right" vertical="center" wrapText="1"/>
    </xf>
    <xf numFmtId="0" fontId="15" fillId="0" borderId="0" xfId="0" applyFont="1" applyAlignment="1">
      <alignment vertical="center" wrapText="1"/>
    </xf>
    <xf numFmtId="186" fontId="17" fillId="0" borderId="17" xfId="0" applyNumberFormat="1" applyFont="1" applyBorder="1" applyAlignment="1">
      <alignment horizontal="right" vertical="center" wrapText="1"/>
    </xf>
    <xf numFmtId="169" fontId="21" fillId="4" borderId="18" xfId="0" applyNumberFormat="1" applyFont="1" applyFill="1" applyBorder="1" applyAlignment="1">
      <alignment horizontal="right" vertical="center" wrapText="1"/>
    </xf>
    <xf numFmtId="169" fontId="21" fillId="6" borderId="18" xfId="0" applyNumberFormat="1" applyFont="1" applyFill="1" applyBorder="1" applyAlignment="1">
      <alignment horizontal="right" vertical="center" wrapText="1"/>
    </xf>
    <xf numFmtId="169" fontId="21" fillId="0" borderId="18" xfId="0" applyNumberFormat="1" applyFont="1" applyBorder="1" applyAlignment="1">
      <alignment horizontal="right"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25" fillId="0" borderId="0" xfId="21" applyFont="1" applyAlignment="1" applyProtection="1">
      <alignment vertical="center" wrapText="1"/>
      <protection hidden="1"/>
    </xf>
    <xf numFmtId="0" fontId="29" fillId="0" borderId="0" xfId="0" applyFont="1" applyAlignment="1">
      <alignment horizontal="left" vertical="center" wrapText="1"/>
    </xf>
    <xf numFmtId="0" fontId="30" fillId="5" borderId="0" xfId="0" applyFont="1" applyFill="1" applyAlignment="1">
      <alignment horizontal="center" vertical="center" wrapText="1"/>
    </xf>
    <xf numFmtId="0" fontId="30" fillId="5" borderId="26" xfId="0" applyFont="1" applyFill="1" applyBorder="1" applyAlignment="1">
      <alignment horizontal="center" vertical="center" wrapText="1"/>
    </xf>
    <xf numFmtId="0" fontId="30" fillId="5" borderId="25" xfId="0" applyFont="1" applyFill="1" applyBorder="1" applyAlignment="1">
      <alignment horizontal="center" vertical="center" wrapText="1"/>
    </xf>
    <xf numFmtId="0" fontId="29" fillId="0" borderId="1" xfId="0" applyFont="1" applyBorder="1" applyAlignment="1">
      <alignment vertical="center" wrapText="1"/>
    </xf>
    <xf numFmtId="166" fontId="29" fillId="0" borderId="1" xfId="0" applyNumberFormat="1" applyFont="1" applyBorder="1" applyAlignment="1">
      <alignment horizontal="right" vertical="center" wrapText="1"/>
    </xf>
    <xf numFmtId="166" fontId="29" fillId="0" borderId="27" xfId="0" applyNumberFormat="1" applyFont="1" applyBorder="1" applyAlignment="1">
      <alignment horizontal="right" vertical="center" wrapText="1"/>
    </xf>
    <xf numFmtId="188" fontId="29" fillId="0" borderId="28" xfId="0" applyNumberFormat="1" applyFont="1" applyBorder="1" applyAlignment="1">
      <alignment horizontal="right" vertical="center" wrapText="1"/>
    </xf>
    <xf numFmtId="188" fontId="29" fillId="0" borderId="1" xfId="0" applyNumberFormat="1" applyFont="1" applyBorder="1" applyAlignment="1">
      <alignment horizontal="right" vertical="center" wrapText="1"/>
    </xf>
    <xf numFmtId="0" fontId="29" fillId="0" borderId="3" xfId="0" applyFont="1" applyBorder="1" applyAlignment="1">
      <alignment vertical="center" wrapText="1"/>
    </xf>
    <xf numFmtId="166" fontId="29" fillId="0" borderId="3" xfId="0" applyNumberFormat="1" applyFont="1" applyBorder="1" applyAlignment="1">
      <alignment horizontal="right" vertical="center" wrapText="1"/>
    </xf>
    <xf numFmtId="166" fontId="29" fillId="0" borderId="29" xfId="0" applyNumberFormat="1" applyFont="1" applyBorder="1" applyAlignment="1">
      <alignment horizontal="right" vertical="center" wrapText="1"/>
    </xf>
    <xf numFmtId="190" fontId="29" fillId="0" borderId="30" xfId="0" applyNumberFormat="1" applyFont="1" applyBorder="1" applyAlignment="1">
      <alignment horizontal="right" vertical="center" wrapText="1"/>
    </xf>
    <xf numFmtId="188" fontId="29" fillId="0" borderId="3" xfId="0" applyNumberFormat="1" applyFont="1" applyBorder="1" applyAlignment="1">
      <alignment horizontal="right" vertical="center" wrapText="1"/>
    </xf>
    <xf numFmtId="188" fontId="29" fillId="0" borderId="30" xfId="0" applyNumberFormat="1" applyFont="1" applyBorder="1" applyAlignment="1">
      <alignment horizontal="right" vertical="center" wrapText="1"/>
    </xf>
    <xf numFmtId="0" fontId="29" fillId="0" borderId="17" xfId="0" applyFont="1" applyBorder="1" applyAlignment="1">
      <alignment vertical="center" wrapText="1"/>
    </xf>
    <xf numFmtId="166" fontId="29" fillId="0" borderId="17" xfId="0" applyNumberFormat="1" applyFont="1" applyBorder="1" applyAlignment="1">
      <alignment horizontal="right" vertical="center" wrapText="1"/>
    </xf>
    <xf numFmtId="166" fontId="29" fillId="0" borderId="31" xfId="0" applyNumberFormat="1" applyFont="1" applyBorder="1" applyAlignment="1">
      <alignment horizontal="right" vertical="center" wrapText="1"/>
    </xf>
    <xf numFmtId="188" fontId="29" fillId="0" borderId="32" xfId="0" applyNumberFormat="1" applyFont="1" applyBorder="1" applyAlignment="1">
      <alignment horizontal="right" vertical="center" wrapText="1"/>
    </xf>
    <xf numFmtId="188" fontId="29" fillId="0" borderId="17" xfId="0" applyNumberFormat="1" applyFont="1" applyBorder="1" applyAlignment="1">
      <alignment horizontal="right" vertical="center" wrapText="1"/>
    </xf>
    <xf numFmtId="0" fontId="31" fillId="0" borderId="18" xfId="0" applyFont="1" applyBorder="1" applyAlignment="1">
      <alignment vertical="center" wrapText="1"/>
    </xf>
    <xf numFmtId="166" fontId="31" fillId="0" borderId="18" xfId="0" applyNumberFormat="1" applyFont="1" applyBorder="1" applyAlignment="1">
      <alignment horizontal="right" vertical="center" wrapText="1"/>
    </xf>
    <xf numFmtId="166" fontId="31" fillId="0" borderId="33" xfId="0" applyNumberFormat="1" applyFont="1" applyBorder="1" applyAlignment="1">
      <alignment horizontal="right" vertical="center" wrapText="1"/>
    </xf>
    <xf numFmtId="190" fontId="31" fillId="0" borderId="34" xfId="0" applyNumberFormat="1" applyFont="1" applyBorder="1" applyAlignment="1">
      <alignment horizontal="right" vertical="center" wrapText="1"/>
    </xf>
    <xf numFmtId="188" fontId="31" fillId="0" borderId="18" xfId="0" applyNumberFormat="1" applyFont="1" applyBorder="1" applyAlignment="1">
      <alignment horizontal="right" vertical="center" wrapText="1"/>
    </xf>
    <xf numFmtId="0" fontId="29" fillId="0" borderId="4" xfId="0" applyFont="1" applyBorder="1" applyAlignment="1">
      <alignment vertical="center" wrapText="1"/>
    </xf>
    <xf numFmtId="0" fontId="33" fillId="0" borderId="5" xfId="0" applyFont="1" applyBorder="1" applyAlignment="1">
      <alignment vertical="center" wrapText="1"/>
    </xf>
    <xf numFmtId="0" fontId="17" fillId="0" borderId="4" xfId="0" applyFont="1" applyBorder="1" applyAlignment="1">
      <alignment vertical="center" wrapText="1"/>
    </xf>
    <xf numFmtId="0" fontId="19" fillId="3" borderId="6" xfId="0" applyFont="1" applyFill="1" applyBorder="1" applyAlignment="1">
      <alignment vertical="center" wrapText="1"/>
    </xf>
    <xf numFmtId="0" fontId="19" fillId="3" borderId="6" xfId="0" applyFont="1" applyFill="1" applyBorder="1" applyAlignment="1">
      <alignment horizontal="right" vertical="center" wrapText="1"/>
    </xf>
    <xf numFmtId="0" fontId="17" fillId="6" borderId="9" xfId="0" applyFont="1" applyFill="1" applyBorder="1" applyAlignment="1">
      <alignment horizontal="left" vertical="center" wrapText="1"/>
    </xf>
    <xf numFmtId="169" fontId="17" fillId="4" borderId="9" xfId="0" applyNumberFormat="1" applyFont="1" applyFill="1" applyBorder="1" applyAlignment="1">
      <alignment horizontal="right" vertical="center" wrapText="1"/>
    </xf>
    <xf numFmtId="169" fontId="17" fillId="6" borderId="9" xfId="0" applyNumberFormat="1" applyFont="1" applyFill="1" applyBorder="1" applyAlignment="1">
      <alignment horizontal="right" vertical="center" wrapText="1"/>
    </xf>
    <xf numFmtId="0" fontId="17" fillId="0" borderId="10" xfId="0" applyFont="1" applyBorder="1" applyAlignment="1">
      <alignment vertical="center" wrapText="1"/>
    </xf>
    <xf numFmtId="0" fontId="17" fillId="0" borderId="2" xfId="0" applyFont="1" applyBorder="1" applyAlignment="1">
      <alignment vertical="center" wrapText="1"/>
    </xf>
    <xf numFmtId="169" fontId="17" fillId="4" borderId="7" xfId="0" applyNumberFormat="1" applyFont="1" applyFill="1" applyBorder="1" applyAlignment="1">
      <alignment horizontal="right" vertical="center" wrapText="1"/>
    </xf>
    <xf numFmtId="169" fontId="17" fillId="6" borderId="7" xfId="0" applyNumberFormat="1" applyFont="1" applyFill="1" applyBorder="1" applyAlignment="1">
      <alignment horizontal="right" vertical="center" wrapText="1"/>
    </xf>
    <xf numFmtId="0" fontId="28" fillId="6" borderId="6" xfId="0" applyFont="1" applyFill="1" applyBorder="1" applyAlignment="1">
      <alignment vertical="center" wrapText="1"/>
    </xf>
    <xf numFmtId="189" fontId="17" fillId="4" borderId="6" xfId="0" applyNumberFormat="1" applyFont="1" applyFill="1" applyBorder="1" applyAlignment="1">
      <alignment horizontal="right" vertical="center" wrapText="1"/>
    </xf>
    <xf numFmtId="189" fontId="17" fillId="6" borderId="6" xfId="0" applyNumberFormat="1" applyFont="1" applyFill="1" applyBorder="1" applyAlignment="1">
      <alignment horizontal="right" vertical="center" wrapText="1"/>
    </xf>
    <xf numFmtId="0" fontId="28" fillId="6" borderId="9" xfId="0" applyFont="1" applyFill="1" applyBorder="1" applyAlignment="1">
      <alignment vertical="center" wrapText="1"/>
    </xf>
    <xf numFmtId="189" fontId="17" fillId="4" borderId="9" xfId="0" applyNumberFormat="1" applyFont="1" applyFill="1" applyBorder="1" applyAlignment="1">
      <alignment horizontal="right" vertical="center" wrapText="1"/>
    </xf>
    <xf numFmtId="189" fontId="17" fillId="6" borderId="9" xfId="0" applyNumberFormat="1" applyFont="1" applyFill="1" applyBorder="1" applyAlignment="1">
      <alignment horizontal="right" vertical="center" wrapText="1"/>
    </xf>
    <xf numFmtId="0" fontId="17" fillId="6" borderId="7" xfId="0" applyFont="1" applyFill="1" applyBorder="1" applyAlignment="1">
      <alignment vertical="center" wrapText="1"/>
    </xf>
    <xf numFmtId="0" fontId="17" fillId="0" borderId="5" xfId="0" applyFont="1" applyBorder="1" applyAlignment="1">
      <alignment horizontal="right" vertical="center" wrapText="1"/>
    </xf>
    <xf numFmtId="0" fontId="17" fillId="6" borderId="5" xfId="0" applyFont="1" applyFill="1" applyBorder="1" applyAlignment="1">
      <alignment horizontal="right" vertical="center" wrapText="1"/>
    </xf>
    <xf numFmtId="0" fontId="17" fillId="6" borderId="0" xfId="0" applyFont="1" applyFill="1" applyAlignment="1">
      <alignment horizontal="right" vertical="center" wrapText="1"/>
    </xf>
    <xf numFmtId="0" fontId="17" fillId="6" borderId="0" xfId="0" applyFont="1" applyFill="1" applyAlignment="1">
      <alignment horizontal="left" vertical="center" wrapText="1"/>
    </xf>
    <xf numFmtId="176" fontId="17" fillId="4" borderId="6" xfId="0" applyNumberFormat="1" applyFont="1" applyFill="1" applyBorder="1" applyAlignment="1">
      <alignment horizontal="right" vertical="center" wrapText="1"/>
    </xf>
    <xf numFmtId="176" fontId="17" fillId="6" borderId="6" xfId="0" applyNumberFormat="1" applyFont="1" applyFill="1" applyBorder="1" applyAlignment="1">
      <alignment horizontal="right" vertical="center" wrapText="1"/>
    </xf>
    <xf numFmtId="193" fontId="17" fillId="4" borderId="1" xfId="0" applyNumberFormat="1" applyFont="1" applyFill="1" applyBorder="1" applyAlignment="1">
      <alignment vertical="center" wrapText="1"/>
    </xf>
    <xf numFmtId="193" fontId="17" fillId="6" borderId="1" xfId="0" applyNumberFormat="1" applyFont="1" applyFill="1" applyBorder="1" applyAlignment="1">
      <alignment vertical="center" wrapText="1"/>
    </xf>
    <xf numFmtId="194" fontId="17" fillId="6" borderId="1" xfId="0" applyNumberFormat="1" applyFont="1" applyFill="1" applyBorder="1" applyAlignment="1">
      <alignment horizontal="right" vertical="center" wrapText="1"/>
    </xf>
    <xf numFmtId="194" fontId="21" fillId="6" borderId="4" xfId="0" applyNumberFormat="1" applyFont="1" applyFill="1" applyBorder="1" applyAlignment="1">
      <alignment horizontal="right" vertical="center" wrapText="1"/>
    </xf>
    <xf numFmtId="0" fontId="28" fillId="0" borderId="0" xfId="1" applyFont="1" applyAlignment="1">
      <alignment vertical="center" wrapText="1"/>
    </xf>
    <xf numFmtId="0" fontId="19" fillId="3" borderId="1" xfId="0" applyFont="1" applyFill="1" applyBorder="1" applyAlignment="1">
      <alignment horizontal="right" vertical="center" wrapText="1"/>
    </xf>
    <xf numFmtId="191" fontId="17" fillId="4" borderId="3" xfId="0" applyNumberFormat="1" applyFont="1" applyFill="1" applyBorder="1" applyAlignment="1">
      <alignment vertical="center" wrapText="1"/>
    </xf>
    <xf numFmtId="191" fontId="17" fillId="6" borderId="1" xfId="0" applyNumberFormat="1" applyFont="1" applyFill="1" applyBorder="1" applyAlignment="1">
      <alignment vertical="center" wrapText="1"/>
    </xf>
    <xf numFmtId="191" fontId="17" fillId="0" borderId="1" xfId="0" applyNumberFormat="1" applyFont="1" applyBorder="1" applyAlignment="1">
      <alignment vertical="center" wrapText="1"/>
    </xf>
    <xf numFmtId="191" fontId="17" fillId="6" borderId="3" xfId="0" applyNumberFormat="1" applyFont="1" applyFill="1" applyBorder="1" applyAlignment="1">
      <alignment vertical="center" wrapText="1"/>
    </xf>
    <xf numFmtId="191" fontId="17" fillId="0" borderId="3" xfId="0" applyNumberFormat="1" applyFont="1" applyBorder="1" applyAlignment="1">
      <alignment vertical="center" wrapText="1"/>
    </xf>
    <xf numFmtId="192" fontId="17" fillId="4" borderId="3" xfId="0" applyNumberFormat="1" applyFont="1" applyFill="1" applyBorder="1" applyAlignment="1">
      <alignment horizontal="right" vertical="center" wrapText="1"/>
    </xf>
    <xf numFmtId="192" fontId="17" fillId="6" borderId="3" xfId="0" applyNumberFormat="1" applyFont="1" applyFill="1" applyBorder="1" applyAlignment="1">
      <alignment horizontal="right" vertical="center" wrapText="1"/>
    </xf>
    <xf numFmtId="192" fontId="17" fillId="0" borderId="3" xfId="0" applyNumberFormat="1" applyFont="1" applyBorder="1" applyAlignment="1">
      <alignment horizontal="right" vertical="center" wrapText="1"/>
    </xf>
    <xf numFmtId="166" fontId="17" fillId="4" borderId="4" xfId="0" applyNumberFormat="1" applyFont="1" applyFill="1" applyBorder="1" applyAlignment="1">
      <alignment horizontal="right" vertical="center" wrapText="1"/>
    </xf>
    <xf numFmtId="166" fontId="17" fillId="6" borderId="4" xfId="0" applyNumberFormat="1" applyFont="1" applyFill="1" applyBorder="1" applyAlignment="1">
      <alignment horizontal="right" vertical="center" wrapText="1"/>
    </xf>
    <xf numFmtId="0" fontId="19" fillId="3" borderId="0" xfId="0" applyFont="1" applyFill="1" applyAlignment="1">
      <alignment horizontal="left" vertical="center" wrapText="1"/>
    </xf>
    <xf numFmtId="0" fontId="21" fillId="0" borderId="4" xfId="0" applyFont="1" applyBorder="1" applyAlignment="1">
      <alignment vertical="center" wrapText="1"/>
    </xf>
    <xf numFmtId="193" fontId="21" fillId="4" borderId="1" xfId="0" applyNumberFormat="1" applyFont="1" applyFill="1" applyBorder="1" applyAlignment="1">
      <alignment vertical="center" wrapText="1"/>
    </xf>
    <xf numFmtId="191" fontId="29" fillId="6" borderId="3" xfId="0" applyNumberFormat="1" applyFont="1" applyFill="1" applyBorder="1" applyAlignment="1">
      <alignment vertical="center" wrapText="1"/>
    </xf>
    <xf numFmtId="191" fontId="29" fillId="0" borderId="3" xfId="0" applyNumberFormat="1" applyFont="1" applyBorder="1" applyAlignment="1">
      <alignment vertical="center" wrapText="1"/>
    </xf>
    <xf numFmtId="176" fontId="21" fillId="4" borderId="18" xfId="0" applyNumberFormat="1" applyFont="1" applyFill="1" applyBorder="1" applyAlignment="1">
      <alignment horizontal="right" vertical="center" wrapText="1"/>
    </xf>
    <xf numFmtId="176" fontId="21" fillId="0" borderId="18" xfId="0" applyNumberFormat="1" applyFont="1" applyBorder="1" applyAlignment="1">
      <alignment horizontal="right" vertical="center" wrapText="1"/>
    </xf>
    <xf numFmtId="189" fontId="17" fillId="0" borderId="21" xfId="0" applyNumberFormat="1" applyFont="1" applyBorder="1" applyAlignment="1">
      <alignment horizontal="right" vertical="center" wrapText="1"/>
    </xf>
    <xf numFmtId="189" fontId="17" fillId="2" borderId="21" xfId="0" applyNumberFormat="1" applyFont="1" applyFill="1" applyBorder="1" applyAlignment="1">
      <alignment horizontal="right" vertical="center" wrapText="1"/>
    </xf>
    <xf numFmtId="176" fontId="17" fillId="4" borderId="1" xfId="0" applyNumberFormat="1" applyFont="1" applyFill="1" applyBorder="1" applyAlignment="1">
      <alignment horizontal="right" vertical="center" wrapText="1"/>
    </xf>
    <xf numFmtId="176" fontId="17" fillId="0" borderId="1" xfId="0" applyNumberFormat="1" applyFont="1" applyBorder="1" applyAlignment="1">
      <alignment horizontal="right" vertical="center" wrapText="1"/>
    </xf>
    <xf numFmtId="176" fontId="17" fillId="4" borderId="3" xfId="0" applyNumberFormat="1" applyFont="1" applyFill="1" applyBorder="1" applyAlignment="1">
      <alignment horizontal="right" vertical="center" wrapText="1"/>
    </xf>
    <xf numFmtId="176" fontId="17" fillId="0" borderId="3" xfId="0" applyNumberFormat="1" applyFont="1" applyBorder="1" applyAlignment="1">
      <alignment horizontal="right" vertical="center" wrapText="1"/>
    </xf>
    <xf numFmtId="176" fontId="17" fillId="4" borderId="17" xfId="0" applyNumberFormat="1" applyFont="1" applyFill="1" applyBorder="1" applyAlignment="1">
      <alignment horizontal="right" vertical="center" wrapText="1"/>
    </xf>
    <xf numFmtId="176" fontId="17" fillId="0" borderId="17" xfId="0" applyNumberFormat="1" applyFont="1" applyBorder="1" applyAlignment="1">
      <alignment horizontal="right" vertical="center" wrapText="1"/>
    </xf>
    <xf numFmtId="176" fontId="17" fillId="6" borderId="1" xfId="0" applyNumberFormat="1" applyFont="1" applyFill="1" applyBorder="1" applyAlignment="1">
      <alignment horizontal="right" vertical="center" wrapText="1"/>
    </xf>
    <xf numFmtId="176" fontId="17" fillId="6" borderId="3" xfId="0" applyNumberFormat="1" applyFont="1" applyFill="1" applyBorder="1" applyAlignment="1">
      <alignment horizontal="right" vertical="center" wrapText="1"/>
    </xf>
    <xf numFmtId="176" fontId="17" fillId="4" borderId="2" xfId="0" applyNumberFormat="1" applyFont="1" applyFill="1" applyBorder="1" applyAlignment="1">
      <alignment horizontal="right" vertical="center" wrapText="1"/>
    </xf>
    <xf numFmtId="176" fontId="17" fillId="6" borderId="2" xfId="0" applyNumberFormat="1" applyFont="1" applyFill="1" applyBorder="1" applyAlignment="1">
      <alignment horizontal="right" vertical="center" wrapText="1"/>
    </xf>
    <xf numFmtId="0" fontId="36" fillId="6" borderId="0" xfId="0" applyFont="1" applyFill="1" applyAlignment="1">
      <alignment vertical="center" wrapText="1"/>
    </xf>
    <xf numFmtId="176" fontId="17" fillId="4" borderId="0" xfId="0" applyNumberFormat="1" applyFont="1" applyFill="1" applyAlignment="1">
      <alignment horizontal="right" vertical="center" wrapText="1"/>
    </xf>
    <xf numFmtId="176" fontId="17" fillId="0" borderId="0" xfId="0" applyNumberFormat="1" applyFont="1" applyAlignment="1">
      <alignment horizontal="right" vertical="center" wrapText="1"/>
    </xf>
    <xf numFmtId="0" fontId="17" fillId="0" borderId="21" xfId="0" applyFont="1" applyBorder="1" applyAlignment="1">
      <alignment vertical="center" wrapText="1"/>
    </xf>
    <xf numFmtId="0" fontId="27" fillId="0" borderId="0" xfId="21" applyFont="1" applyAlignment="1" applyProtection="1">
      <alignment horizontal="left" vertical="center" wrapText="1"/>
      <protection hidden="1"/>
    </xf>
    <xf numFmtId="0" fontId="20" fillId="6" borderId="0" xfId="0" applyFont="1" applyFill="1" applyAlignment="1">
      <alignment vertical="center" wrapText="1"/>
    </xf>
    <xf numFmtId="0" fontId="21" fillId="0" borderId="18" xfId="0" applyFont="1" applyBorder="1" applyAlignment="1">
      <alignment horizontal="left" vertical="center" wrapText="1"/>
    </xf>
    <xf numFmtId="176" fontId="21" fillId="6" borderId="18" xfId="0" applyNumberFormat="1" applyFont="1" applyFill="1" applyBorder="1" applyAlignment="1">
      <alignment horizontal="right" vertical="center" wrapText="1"/>
    </xf>
    <xf numFmtId="180" fontId="21" fillId="0" borderId="21" xfId="0" applyNumberFormat="1" applyFont="1" applyBorder="1" applyAlignment="1">
      <alignment horizontal="right" vertical="center" wrapText="1"/>
    </xf>
    <xf numFmtId="180" fontId="21" fillId="2" borderId="21" xfId="0" applyNumberFormat="1" applyFont="1" applyFill="1" applyBorder="1" applyAlignment="1">
      <alignment horizontal="right" vertical="center" wrapText="1"/>
    </xf>
    <xf numFmtId="9" fontId="32" fillId="0" borderId="36" xfId="16" applyFont="1" applyBorder="1" applyAlignment="1">
      <alignment horizontal="right" vertical="center" wrapText="1"/>
    </xf>
    <xf numFmtId="0" fontId="29" fillId="0" borderId="0" xfId="0" applyFont="1" applyAlignment="1">
      <alignment vertical="center" wrapText="1"/>
    </xf>
    <xf numFmtId="0" fontId="19" fillId="7" borderId="0" xfId="0" applyFont="1" applyFill="1" applyAlignment="1">
      <alignment horizontal="center" vertical="center" wrapText="1"/>
    </xf>
    <xf numFmtId="0" fontId="21" fillId="8" borderId="0" xfId="0" applyFont="1" applyFill="1" applyAlignment="1">
      <alignment horizontal="center" vertical="center" wrapText="1"/>
    </xf>
    <xf numFmtId="0" fontId="19" fillId="9" borderId="0" xfId="0" applyFont="1" applyFill="1" applyAlignment="1">
      <alignment horizontal="center" vertical="center" wrapText="1"/>
    </xf>
    <xf numFmtId="0" fontId="17" fillId="6" borderId="6" xfId="0" applyFont="1" applyFill="1" applyBorder="1" applyAlignment="1">
      <alignment vertical="center" wrapText="1"/>
    </xf>
    <xf numFmtId="176" fontId="17" fillId="6" borderId="1" xfId="0" applyNumberFormat="1" applyFont="1" applyFill="1" applyBorder="1" applyAlignment="1">
      <alignment horizontal="center" vertical="center" wrapText="1"/>
    </xf>
    <xf numFmtId="176" fontId="17" fillId="6" borderId="6" xfId="0" applyNumberFormat="1" applyFont="1" applyFill="1" applyBorder="1" applyAlignment="1">
      <alignment horizontal="center" vertical="center" wrapText="1"/>
    </xf>
    <xf numFmtId="166" fontId="17" fillId="6" borderId="6" xfId="0" applyNumberFormat="1" applyFont="1" applyFill="1" applyBorder="1" applyAlignment="1">
      <alignment horizontal="center" vertical="center" wrapText="1"/>
    </xf>
    <xf numFmtId="9" fontId="17" fillId="6" borderId="6" xfId="16" applyFont="1" applyFill="1" applyBorder="1" applyAlignment="1">
      <alignment horizontal="center" vertical="center" wrapText="1"/>
    </xf>
    <xf numFmtId="0" fontId="17" fillId="6" borderId="9" xfId="0" applyFont="1" applyFill="1" applyBorder="1" applyAlignment="1">
      <alignment vertical="center" wrapText="1"/>
    </xf>
    <xf numFmtId="176" fontId="17" fillId="6" borderId="3" xfId="0" applyNumberFormat="1" applyFont="1" applyFill="1" applyBorder="1" applyAlignment="1">
      <alignment horizontal="center" vertical="center" wrapText="1"/>
    </xf>
    <xf numFmtId="176" fontId="17" fillId="6" borderId="9" xfId="0" applyNumberFormat="1" applyFont="1" applyFill="1" applyBorder="1" applyAlignment="1">
      <alignment horizontal="center" vertical="center" wrapText="1"/>
    </xf>
    <xf numFmtId="166" fontId="17" fillId="6" borderId="9" xfId="0" applyNumberFormat="1" applyFont="1" applyFill="1" applyBorder="1" applyAlignment="1">
      <alignment horizontal="center" vertical="center" wrapText="1"/>
    </xf>
    <xf numFmtId="9" fontId="17" fillId="6" borderId="9" xfId="16" applyFont="1" applyFill="1" applyBorder="1" applyAlignment="1">
      <alignment horizontal="center" vertical="center" wrapText="1"/>
    </xf>
    <xf numFmtId="166" fontId="17" fillId="6" borderId="3" xfId="0" applyNumberFormat="1" applyFont="1" applyFill="1" applyBorder="1" applyAlignment="1">
      <alignment horizontal="center" vertical="center" wrapText="1"/>
    </xf>
    <xf numFmtId="166" fontId="17" fillId="6" borderId="10" xfId="0" applyNumberFormat="1" applyFont="1" applyFill="1" applyBorder="1" applyAlignment="1">
      <alignment horizontal="center" vertical="center" wrapText="1"/>
    </xf>
    <xf numFmtId="9" fontId="17" fillId="6" borderId="10" xfId="16" applyFont="1" applyFill="1" applyBorder="1" applyAlignment="1">
      <alignment horizontal="center" vertical="center" wrapText="1"/>
    </xf>
    <xf numFmtId="0" fontId="21" fillId="6" borderId="7" xfId="0" applyFont="1" applyFill="1" applyBorder="1" applyAlignment="1">
      <alignment vertical="center" wrapText="1"/>
    </xf>
    <xf numFmtId="176" fontId="21" fillId="6" borderId="4" xfId="0" applyNumberFormat="1" applyFont="1" applyFill="1" applyBorder="1" applyAlignment="1">
      <alignment horizontal="center" vertical="center" wrapText="1"/>
    </xf>
    <xf numFmtId="166" fontId="21" fillId="6" borderId="4" xfId="0" applyNumberFormat="1" applyFont="1" applyFill="1" applyBorder="1" applyAlignment="1">
      <alignment horizontal="center" vertical="center" wrapText="1"/>
    </xf>
    <xf numFmtId="9" fontId="21" fillId="6" borderId="4" xfId="16" applyFont="1" applyFill="1" applyBorder="1" applyAlignment="1">
      <alignment horizontal="center" vertical="center" wrapText="1"/>
    </xf>
    <xf numFmtId="0" fontId="17" fillId="6" borderId="0" xfId="0" applyFont="1" applyFill="1" applyAlignment="1">
      <alignment vertical="center" wrapText="1"/>
    </xf>
    <xf numFmtId="0" fontId="21" fillId="6" borderId="5" xfId="0" applyFont="1" applyFill="1" applyBorder="1" applyAlignment="1">
      <alignment horizontal="center" vertical="center" wrapText="1"/>
    </xf>
    <xf numFmtId="0" fontId="21" fillId="6" borderId="0" xfId="0" applyFont="1" applyFill="1" applyAlignment="1">
      <alignment horizontal="center" vertical="center" wrapText="1"/>
    </xf>
    <xf numFmtId="0" fontId="17" fillId="0" borderId="11" xfId="0" applyFont="1" applyBorder="1" applyAlignment="1">
      <alignment horizontal="left" vertical="center" wrapText="1"/>
    </xf>
    <xf numFmtId="176" fontId="17" fillId="6" borderId="11" xfId="0" applyNumberFormat="1" applyFont="1" applyFill="1" applyBorder="1" applyAlignment="1">
      <alignment horizontal="center" vertical="center" wrapText="1"/>
    </xf>
    <xf numFmtId="166" fontId="17" fillId="6" borderId="11" xfId="0" applyNumberFormat="1" applyFont="1" applyFill="1" applyBorder="1" applyAlignment="1">
      <alignment horizontal="center" vertical="center" wrapText="1"/>
    </xf>
    <xf numFmtId="9" fontId="17" fillId="6" borderId="6" xfId="16" applyFont="1" applyFill="1" applyBorder="1" applyAlignment="1">
      <alignment horizontal="right" vertical="center" wrapText="1"/>
    </xf>
    <xf numFmtId="9" fontId="29" fillId="0" borderId="37" xfId="16" applyFont="1" applyBorder="1" applyAlignment="1" applyProtection="1">
      <alignment horizontal="right" vertical="center"/>
      <protection hidden="1"/>
    </xf>
    <xf numFmtId="9" fontId="29" fillId="13" borderId="37" xfId="16" applyFont="1" applyFill="1" applyBorder="1" applyAlignment="1" applyProtection="1">
      <alignment horizontal="right" vertical="center"/>
      <protection hidden="1"/>
    </xf>
    <xf numFmtId="9" fontId="29" fillId="13" borderId="38" xfId="16" applyFont="1" applyFill="1" applyBorder="1" applyAlignment="1" applyProtection="1">
      <alignment horizontal="right" vertical="center" wrapText="1"/>
      <protection hidden="1"/>
    </xf>
    <xf numFmtId="9" fontId="17" fillId="6" borderId="9" xfId="16" applyFont="1" applyFill="1" applyBorder="1" applyAlignment="1">
      <alignment horizontal="right" vertical="center" wrapText="1"/>
    </xf>
    <xf numFmtId="9" fontId="17" fillId="4" borderId="4" xfId="16" applyFont="1" applyFill="1" applyBorder="1" applyAlignment="1">
      <alignment horizontal="right" vertical="center" wrapText="1"/>
    </xf>
    <xf numFmtId="9" fontId="17" fillId="0" borderId="4" xfId="16" applyFont="1" applyBorder="1" applyAlignment="1">
      <alignment horizontal="right" vertical="center" wrapText="1"/>
    </xf>
    <xf numFmtId="9" fontId="17" fillId="6" borderId="4" xfId="16" applyFont="1" applyFill="1" applyBorder="1" applyAlignment="1">
      <alignment horizontal="right" vertical="center" wrapText="1"/>
    </xf>
    <xf numFmtId="9" fontId="17" fillId="6" borderId="7" xfId="16" applyFont="1" applyFill="1" applyBorder="1" applyAlignment="1">
      <alignment horizontal="right" vertical="center" wrapText="1"/>
    </xf>
    <xf numFmtId="0" fontId="17" fillId="6" borderId="5" xfId="0" applyFont="1" applyFill="1" applyBorder="1" applyAlignment="1">
      <alignment horizontal="center" vertical="center" wrapText="1"/>
    </xf>
    <xf numFmtId="0" fontId="27" fillId="6" borderId="0" xfId="0" applyFont="1" applyFill="1" applyAlignment="1">
      <alignment vertical="center" wrapText="1"/>
    </xf>
    <xf numFmtId="0" fontId="17" fillId="6" borderId="0" xfId="0" applyFont="1" applyFill="1" applyAlignment="1">
      <alignment horizontal="center" vertical="center" wrapText="1"/>
    </xf>
    <xf numFmtId="9" fontId="17" fillId="0" borderId="1" xfId="16" applyFont="1" applyFill="1" applyBorder="1" applyAlignment="1">
      <alignment horizontal="right" vertical="center" wrapText="1"/>
    </xf>
    <xf numFmtId="0" fontId="17" fillId="0" borderId="6" xfId="0" applyFont="1" applyBorder="1" applyAlignment="1">
      <alignment vertical="center" wrapText="1"/>
    </xf>
    <xf numFmtId="0" fontId="17" fillId="0" borderId="9" xfId="0" applyFont="1" applyBorder="1" applyAlignment="1">
      <alignment vertical="center" wrapText="1"/>
    </xf>
    <xf numFmtId="0" fontId="17" fillId="0" borderId="7" xfId="0" applyFont="1" applyBorder="1" applyAlignment="1">
      <alignment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30" fillId="11" borderId="14" xfId="0" applyFont="1" applyFill="1" applyBorder="1" applyAlignment="1">
      <alignment horizontal="center" vertical="center" wrapText="1"/>
    </xf>
    <xf numFmtId="0" fontId="30" fillId="11" borderId="12" xfId="0" applyFont="1" applyFill="1" applyBorder="1" applyAlignment="1">
      <alignment horizontal="center" vertical="center" wrapText="1"/>
    </xf>
    <xf numFmtId="0" fontId="30" fillId="11" borderId="13" xfId="0" applyFont="1" applyFill="1" applyBorder="1" applyAlignment="1">
      <alignment horizontal="center" vertical="center" wrapText="1"/>
    </xf>
    <xf numFmtId="0" fontId="30" fillId="10" borderId="14" xfId="0" applyFont="1" applyFill="1" applyBorder="1" applyAlignment="1">
      <alignment horizontal="center" vertical="center" wrapText="1"/>
    </xf>
    <xf numFmtId="0" fontId="17" fillId="6" borderId="0" xfId="0" applyFont="1" applyFill="1" applyAlignment="1">
      <alignment vertical="center"/>
    </xf>
    <xf numFmtId="0" fontId="21" fillId="4" borderId="18" xfId="0" applyFont="1" applyFill="1" applyBorder="1" applyAlignment="1">
      <alignment vertical="center" wrapText="1"/>
    </xf>
    <xf numFmtId="9" fontId="21" fillId="4" borderId="18" xfId="16" applyFont="1" applyFill="1" applyBorder="1" applyAlignment="1">
      <alignment horizontal="right" vertical="center" wrapText="1"/>
    </xf>
    <xf numFmtId="9" fontId="21" fillId="0" borderId="18" xfId="16" applyFont="1" applyBorder="1" applyAlignment="1">
      <alignment horizontal="right" vertical="center" wrapText="1"/>
    </xf>
    <xf numFmtId="9" fontId="17" fillId="0" borderId="15" xfId="16" applyFont="1" applyBorder="1" applyAlignment="1">
      <alignment horizontal="center" vertical="center" wrapText="1"/>
    </xf>
    <xf numFmtId="9" fontId="17" fillId="0" borderId="16" xfId="16" applyFont="1" applyBorder="1" applyAlignment="1">
      <alignment horizontal="center" vertical="center" wrapText="1"/>
    </xf>
    <xf numFmtId="9" fontId="17" fillId="0" borderId="4" xfId="16" applyFont="1" applyBorder="1" applyAlignment="1">
      <alignment horizontal="center" vertical="center" wrapText="1"/>
    </xf>
    <xf numFmtId="9" fontId="17" fillId="0" borderId="7" xfId="16" applyFont="1" applyBorder="1" applyAlignment="1">
      <alignment horizontal="center" vertical="center" wrapText="1"/>
    </xf>
    <xf numFmtId="9" fontId="17" fillId="0" borderId="6" xfId="16" applyFont="1" applyBorder="1" applyAlignment="1">
      <alignment horizontal="right" vertical="center" wrapText="1"/>
    </xf>
    <xf numFmtId="9" fontId="17" fillId="0" borderId="9" xfId="16" applyFont="1" applyBorder="1" applyAlignment="1">
      <alignment horizontal="right" vertical="center" wrapText="1"/>
    </xf>
    <xf numFmtId="9" fontId="17" fillId="0" borderId="7" xfId="16" applyFont="1" applyBorder="1" applyAlignment="1">
      <alignment horizontal="right" vertical="center" wrapText="1"/>
    </xf>
    <xf numFmtId="9" fontId="17" fillId="6" borderId="11" xfId="16" applyFont="1" applyFill="1" applyBorder="1" applyAlignment="1">
      <alignment horizontal="center" vertical="center" wrapText="1"/>
    </xf>
    <xf numFmtId="0" fontId="38" fillId="6" borderId="0" xfId="0" applyFont="1" applyFill="1" applyAlignment="1">
      <alignment horizontal="left" vertical="center" wrapText="1"/>
    </xf>
    <xf numFmtId="0" fontId="39" fillId="6" borderId="0" xfId="0" applyFont="1" applyFill="1" applyAlignment="1">
      <alignment vertical="center" wrapText="1"/>
    </xf>
    <xf numFmtId="0" fontId="26" fillId="6" borderId="0" xfId="0" applyFont="1" applyFill="1" applyAlignment="1">
      <alignment vertical="center" wrapText="1"/>
    </xf>
    <xf numFmtId="0" fontId="20" fillId="0" borderId="0" xfId="0" applyFont="1" applyAlignment="1">
      <alignment horizontal="right" vertical="center" wrapText="1"/>
    </xf>
    <xf numFmtId="168" fontId="17" fillId="4" borderId="7" xfId="0" applyNumberFormat="1" applyFont="1" applyFill="1" applyBorder="1" applyAlignment="1">
      <alignment horizontal="right" vertical="center" wrapText="1"/>
    </xf>
    <xf numFmtId="173" fontId="17" fillId="6" borderId="7" xfId="0" applyNumberFormat="1" applyFont="1" applyFill="1" applyBorder="1" applyAlignment="1">
      <alignment vertical="center" wrapText="1"/>
    </xf>
    <xf numFmtId="173" fontId="17" fillId="0" borderId="7" xfId="0" applyNumberFormat="1" applyFont="1" applyBorder="1" applyAlignment="1">
      <alignment vertical="center" wrapText="1"/>
    </xf>
    <xf numFmtId="166" fontId="17" fillId="0" borderId="7" xfId="0" applyNumberFormat="1" applyFont="1" applyBorder="1" applyAlignment="1">
      <alignment horizontal="right" vertical="center" wrapText="1"/>
    </xf>
    <xf numFmtId="174" fontId="17" fillId="4" borderId="7" xfId="0" applyNumberFormat="1" applyFont="1" applyFill="1" applyBorder="1" applyAlignment="1">
      <alignment horizontal="right" vertical="center" wrapText="1"/>
    </xf>
    <xf numFmtId="174" fontId="17" fillId="6" borderId="7" xfId="0" applyNumberFormat="1" applyFont="1" applyFill="1" applyBorder="1" applyAlignment="1">
      <alignment horizontal="right" vertical="center" wrapText="1"/>
    </xf>
    <xf numFmtId="0" fontId="39" fillId="6" borderId="0" xfId="0" applyFont="1" applyFill="1" applyAlignment="1">
      <alignment horizontal="right" vertical="center" wrapText="1"/>
    </xf>
    <xf numFmtId="0" fontId="38" fillId="6" borderId="0" xfId="0" applyFont="1" applyFill="1" applyAlignment="1">
      <alignment vertical="center" wrapText="1"/>
    </xf>
    <xf numFmtId="0" fontId="41" fillId="6" borderId="0" xfId="0" applyFont="1" applyFill="1" applyAlignment="1">
      <alignment horizontal="right" vertical="center" wrapText="1"/>
    </xf>
    <xf numFmtId="175" fontId="17" fillId="4" borderId="1" xfId="0" applyNumberFormat="1" applyFont="1" applyFill="1" applyBorder="1" applyAlignment="1">
      <alignment vertical="center" wrapText="1"/>
    </xf>
    <xf numFmtId="175" fontId="17" fillId="6" borderId="1" xfId="0" applyNumberFormat="1" applyFont="1" applyFill="1" applyBorder="1" applyAlignment="1">
      <alignment vertical="center" wrapText="1"/>
    </xf>
    <xf numFmtId="175" fontId="17" fillId="0" borderId="1" xfId="0" applyNumberFormat="1" applyFont="1" applyBorder="1" applyAlignment="1">
      <alignment vertical="center" wrapText="1"/>
    </xf>
    <xf numFmtId="175" fontId="17" fillId="4" borderId="8" xfId="0" applyNumberFormat="1" applyFont="1" applyFill="1" applyBorder="1" applyAlignment="1">
      <alignment vertical="center" wrapText="1"/>
    </xf>
    <xf numFmtId="175" fontId="17" fillId="0" borderId="8" xfId="0" applyNumberFormat="1" applyFont="1" applyBorder="1" applyAlignment="1">
      <alignment vertical="center" wrapText="1"/>
    </xf>
    <xf numFmtId="0" fontId="32" fillId="0" borderId="36" xfId="18" applyNumberFormat="1" applyFont="1" applyAlignment="1">
      <alignment horizontal="right" vertical="center" wrapText="1"/>
    </xf>
    <xf numFmtId="171" fontId="17" fillId="4" borderId="7" xfId="0" applyNumberFormat="1" applyFont="1" applyFill="1" applyBorder="1" applyAlignment="1">
      <alignment vertical="center" wrapText="1"/>
    </xf>
    <xf numFmtId="171" fontId="17" fillId="6" borderId="7" xfId="0" applyNumberFormat="1" applyFont="1" applyFill="1" applyBorder="1" applyAlignment="1">
      <alignment vertical="center" wrapText="1"/>
    </xf>
    <xf numFmtId="165" fontId="17" fillId="12" borderId="4" xfId="0" applyNumberFormat="1" applyFont="1" applyFill="1" applyBorder="1" applyAlignment="1">
      <alignment horizontal="left" vertical="top" wrapText="1"/>
    </xf>
    <xf numFmtId="0" fontId="28" fillId="0" borderId="5" xfId="0" applyFont="1" applyBorder="1" applyAlignment="1">
      <alignment wrapText="1"/>
    </xf>
    <xf numFmtId="165" fontId="43" fillId="4" borderId="3" xfId="25" applyNumberFormat="1" applyFont="1" applyFill="1" applyBorder="1" applyAlignment="1">
      <alignment horizontal="left" vertical="top" wrapText="1"/>
    </xf>
    <xf numFmtId="0" fontId="29" fillId="0" borderId="0" xfId="0" applyFont="1"/>
    <xf numFmtId="165" fontId="43" fillId="0" borderId="3" xfId="25" applyNumberFormat="1" applyFont="1" applyBorder="1" applyAlignment="1">
      <alignment horizontal="left" vertical="top" wrapText="1"/>
    </xf>
    <xf numFmtId="165" fontId="43" fillId="12" borderId="4" xfId="25" applyNumberFormat="1" applyFont="1" applyFill="1" applyBorder="1" applyAlignment="1">
      <alignment horizontal="left" vertical="top" wrapText="1"/>
    </xf>
    <xf numFmtId="9" fontId="17" fillId="4" borderId="6" xfId="16" applyFont="1" applyFill="1" applyBorder="1" applyAlignment="1">
      <alignment horizontal="right" vertical="center" wrapText="1"/>
    </xf>
    <xf numFmtId="9" fontId="17" fillId="4" borderId="7" xfId="16" applyFont="1" applyFill="1" applyBorder="1" applyAlignment="1">
      <alignment horizontal="right" vertical="center" wrapText="1"/>
    </xf>
    <xf numFmtId="9" fontId="29" fillId="4" borderId="1" xfId="16" applyFont="1" applyFill="1" applyBorder="1" applyAlignment="1">
      <alignment horizontal="right" vertical="center" wrapText="1"/>
    </xf>
    <xf numFmtId="9" fontId="29" fillId="0" borderId="1" xfId="16" applyFont="1" applyBorder="1" applyAlignment="1">
      <alignment horizontal="right" vertical="center" wrapText="1"/>
    </xf>
    <xf numFmtId="9" fontId="29" fillId="4" borderId="3" xfId="16" applyFont="1" applyFill="1" applyBorder="1" applyAlignment="1">
      <alignment horizontal="right" vertical="center" wrapText="1"/>
    </xf>
    <xf numFmtId="9" fontId="29" fillId="0" borderId="3" xfId="16" applyFont="1" applyBorder="1" applyAlignment="1">
      <alignment horizontal="right" vertical="center" wrapText="1"/>
    </xf>
    <xf numFmtId="9" fontId="29" fillId="4" borderId="4" xfId="16" applyFont="1" applyFill="1" applyBorder="1" applyAlignment="1">
      <alignment horizontal="right" vertical="center" wrapText="1"/>
    </xf>
    <xf numFmtId="9" fontId="29" fillId="0" borderId="4" xfId="16" applyFont="1" applyBorder="1" applyAlignment="1">
      <alignment horizontal="right" vertical="center" wrapText="1"/>
    </xf>
    <xf numFmtId="0" fontId="31" fillId="0" borderId="0" xfId="0" applyFont="1" applyAlignment="1">
      <alignment vertical="center" wrapText="1"/>
    </xf>
    <xf numFmtId="0" fontId="14" fillId="0" borderId="0" xfId="26"/>
    <xf numFmtId="0" fontId="14" fillId="0" borderId="0" xfId="26" applyAlignment="1">
      <alignment wrapText="1"/>
    </xf>
    <xf numFmtId="9" fontId="13" fillId="0" borderId="0" xfId="27" applyFont="1"/>
    <xf numFmtId="170" fontId="47" fillId="4" borderId="1" xfId="26" applyNumberFormat="1" applyFont="1" applyFill="1" applyBorder="1" applyAlignment="1">
      <alignment vertical="top" wrapText="1"/>
    </xf>
    <xf numFmtId="171" fontId="47" fillId="4" borderId="3" xfId="26" applyNumberFormat="1" applyFont="1" applyFill="1" applyBorder="1" applyAlignment="1">
      <alignment vertical="top" wrapText="1"/>
    </xf>
    <xf numFmtId="171" fontId="47" fillId="4" borderId="4" xfId="26" applyNumberFormat="1" applyFont="1" applyFill="1" applyBorder="1" applyAlignment="1">
      <alignment vertical="top" wrapText="1"/>
    </xf>
    <xf numFmtId="192" fontId="29" fillId="6" borderId="3" xfId="0" applyNumberFormat="1" applyFont="1" applyFill="1" applyBorder="1" applyAlignment="1">
      <alignment horizontal="right" vertical="center" wrapText="1"/>
    </xf>
    <xf numFmtId="0" fontId="17" fillId="0" borderId="0" xfId="0" applyFont="1" applyAlignment="1">
      <alignment vertical="center"/>
    </xf>
    <xf numFmtId="176" fontId="17" fillId="4" borderId="4" xfId="0" applyNumberFormat="1" applyFont="1" applyFill="1" applyBorder="1" applyAlignment="1">
      <alignment horizontal="right" vertical="center" wrapText="1"/>
    </xf>
    <xf numFmtId="176" fontId="29" fillId="2" borderId="4" xfId="0" applyNumberFormat="1" applyFont="1" applyFill="1" applyBorder="1" applyAlignment="1">
      <alignment horizontal="right" vertical="center" wrapText="1"/>
    </xf>
    <xf numFmtId="176" fontId="17" fillId="0" borderId="4" xfId="0" applyNumberFormat="1" applyFont="1" applyBorder="1" applyAlignment="1">
      <alignment horizontal="right" vertical="center" wrapText="1"/>
    </xf>
    <xf numFmtId="195" fontId="29" fillId="4" borderId="3" xfId="0" applyNumberFormat="1" applyFont="1" applyFill="1" applyBorder="1" applyAlignment="1">
      <alignment horizontal="right" vertical="center" wrapText="1"/>
    </xf>
    <xf numFmtId="195" fontId="29" fillId="6" borderId="3" xfId="0" applyNumberFormat="1" applyFont="1" applyFill="1" applyBorder="1" applyAlignment="1">
      <alignment horizontal="right" vertical="center" wrapText="1"/>
    </xf>
    <xf numFmtId="195" fontId="29" fillId="0" borderId="3" xfId="0" applyNumberFormat="1" applyFont="1" applyBorder="1" applyAlignment="1">
      <alignment horizontal="right" vertical="center" wrapText="1"/>
    </xf>
    <xf numFmtId="195" fontId="29" fillId="2" borderId="3" xfId="0" applyNumberFormat="1" applyFont="1" applyFill="1" applyBorder="1" applyAlignment="1">
      <alignment horizontal="right" vertical="center" wrapText="1"/>
    </xf>
    <xf numFmtId="195" fontId="17" fillId="4" borderId="3" xfId="0" applyNumberFormat="1" applyFont="1" applyFill="1" applyBorder="1" applyAlignment="1">
      <alignment horizontal="right" vertical="center" wrapText="1"/>
    </xf>
    <xf numFmtId="195" fontId="17" fillId="0" borderId="3" xfId="0" applyNumberFormat="1" applyFont="1" applyBorder="1" applyAlignment="1">
      <alignment horizontal="right" vertical="center" wrapText="1"/>
    </xf>
    <xf numFmtId="0" fontId="47" fillId="0" borderId="0" xfId="26" applyFont="1" applyAlignment="1">
      <alignment horizontal="left" wrapText="1"/>
    </xf>
    <xf numFmtId="0" fontId="49" fillId="0" borderId="0" xfId="21" applyFont="1" applyAlignment="1" applyProtection="1">
      <alignment vertical="center"/>
      <protection hidden="1"/>
    </xf>
    <xf numFmtId="197" fontId="49" fillId="0" borderId="0" xfId="21" applyNumberFormat="1" applyFont="1" applyProtection="1">
      <protection hidden="1"/>
    </xf>
    <xf numFmtId="0" fontId="49" fillId="0" borderId="0" xfId="21" applyFont="1" applyProtection="1">
      <protection hidden="1"/>
    </xf>
    <xf numFmtId="0" fontId="4" fillId="0" borderId="0" xfId="21" applyFont="1" applyProtection="1">
      <protection hidden="1"/>
    </xf>
    <xf numFmtId="196" fontId="4" fillId="0" borderId="0" xfId="21" applyNumberFormat="1" applyFont="1" applyProtection="1">
      <protection hidden="1"/>
    </xf>
    <xf numFmtId="0" fontId="19" fillId="14" borderId="0" xfId="0" applyFont="1" applyFill="1" applyAlignment="1">
      <alignment horizontal="right" vertical="center" wrapText="1"/>
    </xf>
    <xf numFmtId="0" fontId="51" fillId="14" borderId="0" xfId="21" applyFont="1" applyFill="1" applyAlignment="1" applyProtection="1">
      <alignment vertical="top" wrapText="1"/>
      <protection hidden="1"/>
    </xf>
    <xf numFmtId="0" fontId="52" fillId="3" borderId="0" xfId="21" applyFont="1" applyFill="1" applyProtection="1">
      <protection hidden="1"/>
    </xf>
    <xf numFmtId="0" fontId="53" fillId="3" borderId="0" xfId="17" applyFont="1" applyFill="1" applyBorder="1" applyAlignment="1" applyProtection="1">
      <alignment horizontal="right" vertical="center"/>
      <protection hidden="1"/>
    </xf>
    <xf numFmtId="0" fontId="12" fillId="0" borderId="36" xfId="18" applyNumberFormat="1" applyAlignment="1" applyProtection="1">
      <alignment horizontal="left" vertical="center" wrapText="1"/>
      <protection hidden="1"/>
    </xf>
    <xf numFmtId="0" fontId="54" fillId="0" borderId="36" xfId="18" applyNumberFormat="1" applyFont="1" applyAlignment="1" applyProtection="1">
      <alignment horizontal="left" vertical="center" wrapText="1"/>
      <protection hidden="1"/>
    </xf>
    <xf numFmtId="164" fontId="12" fillId="4" borderId="36" xfId="28" applyFont="1" applyFill="1" applyBorder="1" applyAlignment="1" applyProtection="1">
      <alignment horizontal="right" vertical="center" wrapText="1"/>
      <protection hidden="1"/>
    </xf>
    <xf numFmtId="164" fontId="54" fillId="4" borderId="36" xfId="28" applyFont="1" applyFill="1" applyBorder="1" applyAlignment="1" applyProtection="1">
      <alignment horizontal="right" vertical="center" wrapText="1"/>
      <protection hidden="1"/>
    </xf>
    <xf numFmtId="9" fontId="53" fillId="3" borderId="0" xfId="16" applyFont="1" applyFill="1" applyBorder="1" applyAlignment="1" applyProtection="1">
      <alignment horizontal="right" vertical="center"/>
      <protection hidden="1"/>
    </xf>
    <xf numFmtId="9" fontId="54" fillId="4" borderId="36" xfId="16" applyFont="1" applyFill="1" applyBorder="1" applyAlignment="1" applyProtection="1">
      <alignment horizontal="right" vertical="center" wrapText="1"/>
      <protection hidden="1"/>
    </xf>
    <xf numFmtId="198" fontId="12" fillId="4" borderId="36" xfId="16" applyNumberFormat="1" applyFont="1" applyFill="1" applyBorder="1" applyAlignment="1" applyProtection="1">
      <alignment horizontal="right" vertical="center" wrapText="1"/>
      <protection hidden="1"/>
    </xf>
    <xf numFmtId="198" fontId="49" fillId="0" borderId="0" xfId="23" applyNumberFormat="1" applyFont="1" applyProtection="1">
      <protection hidden="1"/>
    </xf>
    <xf numFmtId="0" fontId="6" fillId="3" borderId="0" xfId="26" applyFont="1" applyFill="1" applyAlignment="1">
      <alignment vertical="center" wrapText="1"/>
    </xf>
    <xf numFmtId="0" fontId="4" fillId="0" borderId="4" xfId="26" applyFont="1" applyBorder="1" applyAlignment="1">
      <alignment vertical="top" wrapText="1"/>
    </xf>
    <xf numFmtId="0" fontId="42" fillId="0" borderId="0" xfId="0" applyFont="1" applyAlignment="1">
      <alignment horizontal="left" vertical="center" wrapText="1"/>
    </xf>
    <xf numFmtId="169" fontId="17" fillId="2" borderId="0" xfId="0" applyNumberFormat="1" applyFont="1" applyFill="1" applyAlignment="1">
      <alignment horizontal="right" vertical="center" wrapText="1"/>
    </xf>
    <xf numFmtId="0" fontId="10" fillId="0" borderId="0" xfId="0" applyFont="1"/>
    <xf numFmtId="0" fontId="7" fillId="0" borderId="0" xfId="26" applyFont="1" applyAlignment="1">
      <alignment wrapText="1"/>
    </xf>
    <xf numFmtId="0" fontId="4" fillId="6" borderId="0" xfId="26" applyFont="1" applyFill="1" applyAlignment="1">
      <alignment vertical="center" wrapText="1"/>
    </xf>
    <xf numFmtId="0" fontId="6" fillId="3" borderId="0" xfId="26" applyFont="1" applyFill="1" applyAlignment="1">
      <alignment horizontal="right" vertical="center" wrapText="1"/>
    </xf>
    <xf numFmtId="0" fontId="4" fillId="0" borderId="1" xfId="26" applyFont="1" applyBorder="1" applyAlignment="1">
      <alignment vertical="top" wrapText="1"/>
    </xf>
    <xf numFmtId="166" fontId="4" fillId="4" borderId="1" xfId="26" applyNumberFormat="1" applyFont="1" applyFill="1" applyBorder="1" applyAlignment="1">
      <alignment horizontal="right" vertical="top" wrapText="1"/>
    </xf>
    <xf numFmtId="166" fontId="4" fillId="0" borderId="1" xfId="26" applyNumberFormat="1" applyFont="1" applyBorder="1" applyAlignment="1">
      <alignment horizontal="right" vertical="top" wrapText="1"/>
    </xf>
    <xf numFmtId="166" fontId="4" fillId="6" borderId="1" xfId="26" applyNumberFormat="1" applyFont="1" applyFill="1" applyBorder="1" applyAlignment="1">
      <alignment horizontal="right" vertical="top" wrapText="1"/>
    </xf>
    <xf numFmtId="0" fontId="4" fillId="0" borderId="3" xfId="26" applyFont="1" applyBorder="1" applyAlignment="1">
      <alignment vertical="top" wrapText="1"/>
    </xf>
    <xf numFmtId="166" fontId="4" fillId="4" borderId="3" xfId="26" applyNumberFormat="1" applyFont="1" applyFill="1" applyBorder="1" applyAlignment="1">
      <alignment horizontal="right" vertical="top" wrapText="1"/>
    </xf>
    <xf numFmtId="166" fontId="4" fillId="0" borderId="3" xfId="26" applyNumberFormat="1" applyFont="1" applyBorder="1" applyAlignment="1">
      <alignment horizontal="right" vertical="top" wrapText="1"/>
    </xf>
    <xf numFmtId="166" fontId="4" fillId="6" borderId="3" xfId="26" applyNumberFormat="1" applyFont="1" applyFill="1" applyBorder="1" applyAlignment="1">
      <alignment horizontal="right" vertical="top" wrapText="1"/>
    </xf>
    <xf numFmtId="167" fontId="4" fillId="4" borderId="3" xfId="26" applyNumberFormat="1" applyFont="1" applyFill="1" applyBorder="1" applyAlignment="1">
      <alignment vertical="top" wrapText="1"/>
    </xf>
    <xf numFmtId="167" fontId="4" fillId="0" borderId="3" xfId="26" applyNumberFormat="1" applyFont="1" applyBorder="1" applyAlignment="1">
      <alignment vertical="top" wrapText="1"/>
    </xf>
    <xf numFmtId="167" fontId="4" fillId="6" borderId="3" xfId="26" applyNumberFormat="1" applyFont="1" applyFill="1" applyBorder="1" applyAlignment="1">
      <alignment vertical="top" wrapText="1"/>
    </xf>
    <xf numFmtId="167" fontId="4" fillId="4" borderId="4" xfId="26" applyNumberFormat="1" applyFont="1" applyFill="1" applyBorder="1" applyAlignment="1">
      <alignment vertical="top" wrapText="1"/>
    </xf>
    <xf numFmtId="167" fontId="4" fillId="0" borderId="4" xfId="26" applyNumberFormat="1" applyFont="1" applyBorder="1" applyAlignment="1">
      <alignment vertical="top" wrapText="1"/>
    </xf>
    <xf numFmtId="167" fontId="4" fillId="6" borderId="4" xfId="26" applyNumberFormat="1" applyFont="1" applyFill="1" applyBorder="1" applyAlignment="1">
      <alignment vertical="top" wrapText="1"/>
    </xf>
    <xf numFmtId="0" fontId="4" fillId="0" borderId="5" xfId="26" applyFont="1" applyBorder="1" applyAlignment="1">
      <alignment wrapText="1"/>
    </xf>
    <xf numFmtId="0" fontId="4" fillId="0" borderId="0" xfId="26" applyFont="1" applyAlignment="1">
      <alignment horizontal="left" wrapText="1"/>
    </xf>
    <xf numFmtId="168" fontId="4" fillId="4" borderId="1" xfId="26" applyNumberFormat="1" applyFont="1" applyFill="1" applyBorder="1" applyAlignment="1">
      <alignment horizontal="right" vertical="top" wrapText="1"/>
    </xf>
    <xf numFmtId="168" fontId="4" fillId="0" borderId="1" xfId="26" applyNumberFormat="1" applyFont="1" applyBorder="1" applyAlignment="1">
      <alignment horizontal="right" vertical="top" wrapText="1"/>
    </xf>
    <xf numFmtId="168" fontId="4" fillId="6" borderId="1" xfId="26" applyNumberFormat="1" applyFont="1" applyFill="1" applyBorder="1" applyAlignment="1">
      <alignment horizontal="right" vertical="top" wrapText="1"/>
    </xf>
    <xf numFmtId="168" fontId="4" fillId="4" borderId="3" xfId="26" applyNumberFormat="1" applyFont="1" applyFill="1" applyBorder="1" applyAlignment="1">
      <alignment horizontal="right" vertical="top" wrapText="1"/>
    </xf>
    <xf numFmtId="168" fontId="4" fillId="0" borderId="3" xfId="26" applyNumberFormat="1" applyFont="1" applyBorder="1" applyAlignment="1">
      <alignment horizontal="right" vertical="top" wrapText="1"/>
    </xf>
    <xf numFmtId="168" fontId="4" fillId="6" borderId="3" xfId="26" applyNumberFormat="1" applyFont="1" applyFill="1" applyBorder="1" applyAlignment="1">
      <alignment horizontal="right" vertical="top" wrapText="1"/>
    </xf>
    <xf numFmtId="169" fontId="4" fillId="0" borderId="3" xfId="26" applyNumberFormat="1" applyFont="1" applyBorder="1" applyAlignment="1">
      <alignment horizontal="right" vertical="top" wrapText="1"/>
    </xf>
    <xf numFmtId="169" fontId="4" fillId="6" borderId="3" xfId="26" applyNumberFormat="1" applyFont="1" applyFill="1" applyBorder="1" applyAlignment="1">
      <alignment horizontal="right" vertical="top" wrapText="1"/>
    </xf>
    <xf numFmtId="168" fontId="4" fillId="4" borderId="4" xfId="26" applyNumberFormat="1" applyFont="1" applyFill="1" applyBorder="1" applyAlignment="1">
      <alignment horizontal="right" vertical="top" wrapText="1"/>
    </xf>
    <xf numFmtId="168" fontId="4" fillId="0" borderId="4" xfId="26" applyNumberFormat="1" applyFont="1" applyBorder="1" applyAlignment="1">
      <alignment horizontal="right" vertical="top" wrapText="1"/>
    </xf>
    <xf numFmtId="168" fontId="4" fillId="6" borderId="4" xfId="26" applyNumberFormat="1" applyFont="1" applyFill="1" applyBorder="1" applyAlignment="1">
      <alignment horizontal="right" vertical="top" wrapText="1"/>
    </xf>
    <xf numFmtId="169" fontId="4" fillId="0" borderId="1" xfId="26" applyNumberFormat="1" applyFont="1" applyBorder="1" applyAlignment="1">
      <alignment horizontal="right" vertical="top" wrapText="1"/>
    </xf>
    <xf numFmtId="169" fontId="4" fillId="6" borderId="1" xfId="26" applyNumberFormat="1" applyFont="1" applyFill="1" applyBorder="1" applyAlignment="1">
      <alignment horizontal="right" vertical="top" wrapText="1"/>
    </xf>
    <xf numFmtId="170" fontId="4" fillId="0" borderId="1" xfId="26" applyNumberFormat="1" applyFont="1" applyBorder="1" applyAlignment="1">
      <alignment vertical="top" wrapText="1"/>
    </xf>
    <xf numFmtId="171" fontId="4" fillId="0" borderId="3" xfId="26" applyNumberFormat="1" applyFont="1" applyBorder="1" applyAlignment="1">
      <alignment vertical="top" wrapText="1"/>
    </xf>
    <xf numFmtId="171" fontId="4" fillId="0" borderId="4" xfId="26" applyNumberFormat="1" applyFont="1" applyBorder="1" applyAlignment="1">
      <alignment vertical="top" wrapText="1"/>
    </xf>
    <xf numFmtId="172" fontId="4" fillId="4" borderId="1" xfId="26" applyNumberFormat="1" applyFont="1" applyFill="1" applyBorder="1" applyAlignment="1">
      <alignment horizontal="right" vertical="top" wrapText="1"/>
    </xf>
    <xf numFmtId="172" fontId="4" fillId="0" borderId="1" xfId="26" applyNumberFormat="1" applyFont="1" applyBorder="1" applyAlignment="1">
      <alignment horizontal="right" vertical="top" wrapText="1"/>
    </xf>
    <xf numFmtId="172" fontId="4" fillId="6" borderId="1" xfId="26" applyNumberFormat="1" applyFont="1" applyFill="1" applyBorder="1" applyAlignment="1">
      <alignment horizontal="right" vertical="top" wrapText="1"/>
    </xf>
    <xf numFmtId="172" fontId="4" fillId="4" borderId="3" xfId="26" applyNumberFormat="1" applyFont="1" applyFill="1" applyBorder="1" applyAlignment="1">
      <alignment horizontal="right" vertical="top" wrapText="1"/>
    </xf>
    <xf numFmtId="172" fontId="4" fillId="0" borderId="3" xfId="26" applyNumberFormat="1" applyFont="1" applyBorder="1" applyAlignment="1">
      <alignment horizontal="right" vertical="top" wrapText="1"/>
    </xf>
    <xf numFmtId="172" fontId="4" fillId="6" borderId="3" xfId="26" applyNumberFormat="1" applyFont="1" applyFill="1" applyBorder="1" applyAlignment="1">
      <alignment horizontal="right" vertical="top" wrapText="1"/>
    </xf>
    <xf numFmtId="172" fontId="4" fillId="4" borderId="4" xfId="26" applyNumberFormat="1" applyFont="1" applyFill="1" applyBorder="1" applyAlignment="1">
      <alignment horizontal="right" vertical="top" wrapText="1"/>
    </xf>
    <xf numFmtId="172" fontId="4" fillId="0" borderId="4" xfId="26" applyNumberFormat="1" applyFont="1" applyBorder="1" applyAlignment="1">
      <alignment horizontal="right" vertical="top" wrapText="1"/>
    </xf>
    <xf numFmtId="172" fontId="4" fillId="6" borderId="4" xfId="26" applyNumberFormat="1" applyFont="1" applyFill="1" applyBorder="1" applyAlignment="1">
      <alignment horizontal="right" vertical="top" wrapText="1"/>
    </xf>
    <xf numFmtId="165" fontId="17" fillId="4" borderId="2" xfId="0" applyNumberFormat="1" applyFont="1" applyFill="1" applyBorder="1" applyAlignment="1">
      <alignment horizontal="left" vertical="top" wrapText="1"/>
    </xf>
    <xf numFmtId="165" fontId="17" fillId="4" borderId="0" xfId="0" applyNumberFormat="1" applyFont="1" applyFill="1" applyAlignment="1">
      <alignment horizontal="left" vertical="top" wrapText="1"/>
    </xf>
    <xf numFmtId="165" fontId="17" fillId="0" borderId="2" xfId="0" applyNumberFormat="1" applyFont="1" applyBorder="1" applyAlignment="1">
      <alignment horizontal="left" vertical="top" wrapText="1"/>
    </xf>
    <xf numFmtId="0" fontId="29" fillId="0" borderId="0" xfId="0" applyFont="1"/>
    <xf numFmtId="165" fontId="17" fillId="4" borderId="1" xfId="0" applyNumberFormat="1" applyFont="1" applyFill="1" applyBorder="1" applyAlignment="1">
      <alignment horizontal="left" vertical="top" wrapText="1"/>
    </xf>
    <xf numFmtId="0" fontId="47" fillId="6" borderId="0" xfId="26" applyFont="1" applyFill="1" applyAlignment="1">
      <alignment horizontal="left" vertical="center" wrapText="1"/>
    </xf>
    <xf numFmtId="0" fontId="4" fillId="0" borderId="5" xfId="26" applyFont="1" applyBorder="1" applyAlignment="1">
      <alignment horizontal="left" vertical="center" wrapText="1"/>
    </xf>
    <xf numFmtId="0" fontId="4" fillId="0" borderId="5" xfId="26" applyFont="1" applyBorder="1" applyAlignment="1">
      <alignment vertical="center" wrapText="1"/>
    </xf>
    <xf numFmtId="0" fontId="4" fillId="0" borderId="0" xfId="26" applyFont="1" applyAlignment="1">
      <alignment horizontal="left" wrapText="1"/>
    </xf>
    <xf numFmtId="0" fontId="14" fillId="0" borderId="0" xfId="26"/>
    <xf numFmtId="0" fontId="47" fillId="0" borderId="5" xfId="26" applyFont="1" applyBorder="1" applyAlignment="1">
      <alignment horizontal="left" wrapText="1"/>
    </xf>
    <xf numFmtId="0" fontId="47" fillId="0" borderId="0" xfId="26" applyFont="1" applyAlignment="1">
      <alignment horizontal="left" wrapText="1"/>
    </xf>
    <xf numFmtId="0" fontId="17" fillId="0" borderId="0" xfId="0" applyFont="1" applyAlignment="1">
      <alignment horizontal="left" vertical="center" wrapText="1"/>
    </xf>
    <xf numFmtId="0" fontId="17" fillId="0" borderId="5" xfId="0" applyFont="1" applyBorder="1" applyAlignment="1">
      <alignment vertical="center" wrapText="1"/>
    </xf>
    <xf numFmtId="0" fontId="17" fillId="0" borderId="0" xfId="0" applyFont="1" applyAlignment="1">
      <alignment vertical="center" wrapText="1"/>
    </xf>
    <xf numFmtId="0" fontId="15" fillId="0" borderId="0" xfId="0" applyFont="1" applyAlignment="1">
      <alignment vertical="center"/>
    </xf>
    <xf numFmtId="0" fontId="17" fillId="6" borderId="5" xfId="0" applyFont="1" applyFill="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vertical="center" wrapText="1"/>
    </xf>
    <xf numFmtId="0" fontId="19" fillId="3" borderId="0" xfId="0" applyFont="1" applyFill="1" applyAlignment="1">
      <alignment horizontal="center" vertical="center" wrapText="1"/>
    </xf>
    <xf numFmtId="0" fontId="19" fillId="7" borderId="0" xfId="0" applyFont="1" applyFill="1" applyAlignment="1">
      <alignment horizontal="center" vertical="center" wrapText="1"/>
    </xf>
    <xf numFmtId="0" fontId="19" fillId="3" borderId="0" xfId="0" applyFont="1" applyFill="1" applyAlignment="1">
      <alignment horizontal="left" vertical="center" wrapText="1"/>
    </xf>
    <xf numFmtId="0" fontId="19" fillId="3" borderId="1" xfId="0" applyFont="1" applyFill="1" applyBorder="1" applyAlignment="1">
      <alignment horizontal="left" vertical="center" wrapText="1"/>
    </xf>
    <xf numFmtId="0" fontId="17" fillId="6" borderId="0" xfId="0" applyFont="1" applyFill="1" applyAlignment="1">
      <alignment vertical="center" wrapText="1"/>
    </xf>
    <xf numFmtId="0" fontId="27" fillId="0" borderId="0" xfId="21" applyFont="1" applyAlignment="1" applyProtection="1">
      <alignment horizontal="left" wrapText="1"/>
      <protection hidden="1"/>
    </xf>
    <xf numFmtId="0" fontId="29" fillId="0" borderId="0" xfId="0" applyFont="1" applyAlignment="1">
      <alignment horizontal="left" vertical="center" wrapText="1"/>
    </xf>
    <xf numFmtId="0" fontId="17" fillId="0" borderId="5" xfId="0" applyFont="1" applyBorder="1" applyAlignment="1">
      <alignment horizontal="left" vertical="center" wrapText="1"/>
    </xf>
    <xf numFmtId="0" fontId="17" fillId="0" borderId="24" xfId="0" applyFont="1" applyBorder="1" applyAlignment="1">
      <alignment vertical="center" wrapText="1"/>
    </xf>
    <xf numFmtId="0" fontId="17" fillId="0" borderId="24" xfId="0" applyFont="1" applyBorder="1" applyAlignment="1">
      <alignment horizontal="left" vertical="center" wrapText="1"/>
    </xf>
    <xf numFmtId="0" fontId="26" fillId="0" borderId="0" xfId="0" applyFont="1" applyAlignment="1">
      <alignment vertical="center"/>
    </xf>
    <xf numFmtId="0" fontId="19" fillId="3" borderId="25"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5" fillId="0" borderId="0" xfId="0" applyFont="1" applyAlignment="1">
      <alignment horizontal="left" vertical="center"/>
    </xf>
    <xf numFmtId="0" fontId="17" fillId="0" borderId="0" xfId="0" applyFont="1" applyAlignment="1">
      <alignment horizontal="left" vertical="top" wrapText="1"/>
    </xf>
    <xf numFmtId="0" fontId="29" fillId="0" borderId="5" xfId="0" applyFont="1" applyBorder="1" applyAlignment="1">
      <alignment vertical="center" wrapText="1"/>
    </xf>
  </cellXfs>
  <cellStyles count="29">
    <cellStyle name="2. Dates" xfId="18" xr:uid="{11BBE1F4-8397-4CDC-A5AA-A8FB863CC302}"/>
    <cellStyle name="Body" xfId="3" xr:uid="{00000000-0005-0000-0000-000003000000}"/>
    <cellStyle name="Comma" xfId="28" builtinId="3"/>
    <cellStyle name="Comma 2" xfId="22" xr:uid="{CE2035EE-CF65-47A5-8D4E-42ECE0F691BF}"/>
    <cellStyle name="Heading 1" xfId="13" xr:uid="{00000000-0005-0000-0000-00000D000000}"/>
    <cellStyle name="Heading 2" xfId="14" xr:uid="{00000000-0005-0000-0000-00000E000000}"/>
    <cellStyle name="Heading 3" xfId="15" xr:uid="{00000000-0005-0000-0000-00000F000000}"/>
    <cellStyle name="Hyperlink" xfId="25" builtinId="8"/>
    <cellStyle name="NAB FTB1 - Financial Table Body" xfId="24" xr:uid="{E2B90690-D976-4B97-B590-81DA860D0E39}"/>
    <cellStyle name="NAB FTBB1 - Financial Table Body,AB" xfId="20" xr:uid="{5BBE48A4-5F2F-4DBC-8515-BC8BBE0BDA9E}"/>
    <cellStyle name="NAB FTBB1a - Financial Table Body,AB,U" xfId="17" xr:uid="{ABAB7C0C-B049-431C-9C6A-438F0EFF34F4}"/>
    <cellStyle name="NAB FTH2a - Financial Header 2" xfId="19" xr:uid="{441B5AF9-3D68-4EF8-BAB0-61B0A7BE1C8A}"/>
    <cellStyle name="Normal" xfId="0" builtinId="0"/>
    <cellStyle name="Normal 2" xfId="2" xr:uid="{00000000-0005-0000-0000-000002000000}"/>
    <cellStyle name="Normal 3" xfId="21" xr:uid="{6B596C85-EC9C-48D4-8B4D-7FEECE2CB3C9}"/>
    <cellStyle name="Normal 4" xfId="26" xr:uid="{943BC720-4468-4853-998C-5101170F0288}"/>
    <cellStyle name="Percent" xfId="16" builtinId="5"/>
    <cellStyle name="Percent 2" xfId="23" xr:uid="{D624351E-7096-47B7-92C1-F998E10DAF32}"/>
    <cellStyle name="Percent 3" xfId="27" xr:uid="{ACE0257D-B81B-4AF1-8ABE-18A4226E3F93}"/>
    <cellStyle name="Table (Normal)" xfId="1" xr:uid="{00000000-0005-0000-0000-000001000000}"/>
    <cellStyle name="Table Header Left" xfId="5" xr:uid="{00000000-0005-0000-0000-000005000000}"/>
    <cellStyle name="Table Header Mid" xfId="11" xr:uid="{00000000-0005-0000-0000-00000B000000}"/>
    <cellStyle name="Table Header Right" xfId="8" xr:uid="{00000000-0005-0000-0000-000008000000}"/>
    <cellStyle name="Table Text Left" xfId="6" xr:uid="{00000000-0005-0000-0000-000006000000}"/>
    <cellStyle name="Table Text Left Bold" xfId="7" xr:uid="{00000000-0005-0000-0000-000007000000}"/>
    <cellStyle name="Table Text Mid" xfId="12" xr:uid="{00000000-0005-0000-0000-00000C000000}"/>
    <cellStyle name="Table Text Mid Bold" xfId="4" xr:uid="{00000000-0005-0000-0000-000004000000}"/>
    <cellStyle name="Table Text Right" xfId="9" xr:uid="{00000000-0005-0000-0000-000009000000}"/>
    <cellStyle name="Table Text Right Bold" xfId="10" xr:uid="{00000000-0005-0000-0000-00000A000000}"/>
  </cellStyles>
  <dxfs count="0"/>
  <tableStyles count="0"/>
  <colors>
    <mruColors>
      <color rgb="FFEAE8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r>
              <a:rPr lang="en-AU"/>
              <a:t>Recordable injury rate (TRIFR) - all workforce</a:t>
            </a:r>
          </a:p>
          <a:p>
            <a:pPr algn="ctr" rtl="0">
              <a:defRPr/>
            </a:pPr>
            <a:r>
              <a:rPr lang="en-AU" sz="800"/>
              <a:t>(Per 200,000 hours worked)</a:t>
            </a: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Bai Jamjuree Medium" panose="00000600000000000000" pitchFamily="2" charset="-34"/>
                    <a:ea typeface="+mn-ea"/>
                    <a:cs typeface="Bai Jamjuree Medium" panose="00000600000000000000" pitchFamily="2" charset="-34"/>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strRef>
              <c:f>'Health and Safety'!$C$28:$J$28</c:f>
              <c:strCache>
                <c:ptCount val="8"/>
                <c:pt idx="0">
                  <c:v>FY26</c:v>
                </c:pt>
                <c:pt idx="1">
                  <c:v>FY25</c:v>
                </c:pt>
                <c:pt idx="2">
                  <c:v>FY24</c:v>
                </c:pt>
                <c:pt idx="3">
                  <c:v>FY23</c:v>
                </c:pt>
                <c:pt idx="4">
                  <c:v>FY22</c:v>
                </c:pt>
                <c:pt idx="5">
                  <c:v>FY21</c:v>
                </c:pt>
                <c:pt idx="6">
                  <c:v>FY20</c:v>
                </c:pt>
                <c:pt idx="7">
                  <c:v>FY19</c:v>
                </c:pt>
              </c:strCache>
            </c:strRef>
          </c:cat>
          <c:val>
            <c:numRef>
              <c:f>'Health and Safety'!$C$30:$J$30</c:f>
              <c:numCache>
                <c:formatCode>#0.#######################;"-"#0.#######################;#0.#######################;_(@_)</c:formatCode>
                <c:ptCount val="8"/>
                <c:pt idx="0">
                  <c:v>1.0900000000000001</c:v>
                </c:pt>
                <c:pt idx="1">
                  <c:v>1.04</c:v>
                </c:pt>
                <c:pt idx="2">
                  <c:v>0.99</c:v>
                </c:pt>
                <c:pt idx="3">
                  <c:v>1.08</c:v>
                </c:pt>
                <c:pt idx="4">
                  <c:v>1.18</c:v>
                </c:pt>
                <c:pt idx="5">
                  <c:v>1.22</c:v>
                </c:pt>
                <c:pt idx="6">
                  <c:v>1.29</c:v>
                </c:pt>
                <c:pt idx="7">
                  <c:v>1.71</c:v>
                </c:pt>
              </c:numCache>
            </c:numRef>
          </c:val>
          <c:extLst>
            <c:ext xmlns:c16="http://schemas.microsoft.com/office/drawing/2014/chart" uri="{C3380CC4-5D6E-409C-BE32-E72D297353CC}">
              <c16:uniqueId val="{00000000-A19C-4A3E-9FE8-CEE385B0DF02}"/>
            </c:ext>
          </c:extLst>
        </c:ser>
        <c:dLbls>
          <c:showLegendKey val="0"/>
          <c:showVal val="0"/>
          <c:showCatName val="0"/>
          <c:showSerName val="0"/>
          <c:showPercent val="0"/>
          <c:showBubbleSize val="0"/>
        </c:dLbls>
        <c:gapWidth val="219"/>
        <c:overlap val="-27"/>
        <c:axId val="1549124063"/>
        <c:axId val="1070196303"/>
      </c:barChart>
      <c:catAx>
        <c:axId val="1549124063"/>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crossAx val="1070196303"/>
        <c:crosses val="autoZero"/>
        <c:auto val="1"/>
        <c:lblAlgn val="ctr"/>
        <c:lblOffset val="100"/>
        <c:noMultiLvlLbl val="0"/>
      </c:catAx>
      <c:valAx>
        <c:axId val="1070196303"/>
        <c:scaling>
          <c:orientation val="minMax"/>
        </c:scaling>
        <c:delete val="0"/>
        <c:axPos val="r"/>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crossAx val="15491240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Bai Jamjuree Medium" panose="00000600000000000000" pitchFamily="2" charset="-34"/>
          <a:cs typeface="Bai Jamjuree Medium" panose="00000600000000000000" pitchFamily="2" charset="-34"/>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r>
              <a:rPr lang="en-AU"/>
              <a:t>Critical risk incident rate - all workforce</a:t>
            </a:r>
          </a:p>
          <a:p>
            <a:pPr>
              <a:defRPr/>
            </a:pPr>
            <a:r>
              <a:rPr lang="en-AU" sz="800"/>
              <a:t>(per 200,000 hours worked)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Bai Jamjuree Medium" panose="00000600000000000000" pitchFamily="2" charset="-34"/>
                    <a:ea typeface="+mn-ea"/>
                    <a:cs typeface="Bai Jamjuree Medium" panose="00000600000000000000" pitchFamily="2" charset="-34"/>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cat>
            <c:strRef>
              <c:f>'Health and Safety'!$C$28:$I$28</c:f>
              <c:strCache>
                <c:ptCount val="7"/>
                <c:pt idx="0">
                  <c:v>FY26</c:v>
                </c:pt>
                <c:pt idx="1">
                  <c:v>FY25</c:v>
                </c:pt>
                <c:pt idx="2">
                  <c:v>FY24</c:v>
                </c:pt>
                <c:pt idx="3">
                  <c:v>FY23</c:v>
                </c:pt>
                <c:pt idx="4">
                  <c:v>FY22</c:v>
                </c:pt>
                <c:pt idx="5">
                  <c:v>FY21</c:v>
                </c:pt>
                <c:pt idx="6">
                  <c:v>FY20</c:v>
                </c:pt>
              </c:strCache>
            </c:strRef>
          </c:cat>
          <c:val>
            <c:numRef>
              <c:f>'Health and Safety'!$C$35:$I$35</c:f>
              <c:numCache>
                <c:formatCode>#0.#######################;"-"#0.#######################;#0.#######################;_(@_)</c:formatCode>
                <c:ptCount val="7"/>
                <c:pt idx="0">
                  <c:v>0.04</c:v>
                </c:pt>
                <c:pt idx="1">
                  <c:v>0.52</c:v>
                </c:pt>
                <c:pt idx="2">
                  <c:v>0.64</c:v>
                </c:pt>
                <c:pt idx="3">
                  <c:v>0.74</c:v>
                </c:pt>
                <c:pt idx="4">
                  <c:v>0.35</c:v>
                </c:pt>
                <c:pt idx="5">
                  <c:v>0.51</c:v>
                </c:pt>
                <c:pt idx="6">
                  <c:v>0.83</c:v>
                </c:pt>
              </c:numCache>
            </c:numRef>
          </c:val>
          <c:extLst>
            <c:ext xmlns:c16="http://schemas.microsoft.com/office/drawing/2014/chart" uri="{C3380CC4-5D6E-409C-BE32-E72D297353CC}">
              <c16:uniqueId val="{00000000-C4E1-40F4-BB1D-D9013D26BD4B}"/>
            </c:ext>
          </c:extLst>
        </c:ser>
        <c:dLbls>
          <c:showLegendKey val="0"/>
          <c:showVal val="0"/>
          <c:showCatName val="0"/>
          <c:showSerName val="0"/>
          <c:showPercent val="0"/>
          <c:showBubbleSize val="0"/>
        </c:dLbls>
        <c:gapWidth val="219"/>
        <c:overlap val="-27"/>
        <c:axId val="1549037759"/>
        <c:axId val="1502115760"/>
      </c:barChart>
      <c:catAx>
        <c:axId val="1549037759"/>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crossAx val="1502115760"/>
        <c:crosses val="autoZero"/>
        <c:auto val="1"/>
        <c:lblAlgn val="ctr"/>
        <c:lblOffset val="100"/>
        <c:noMultiLvlLbl val="0"/>
      </c:catAx>
      <c:valAx>
        <c:axId val="1502115760"/>
        <c:scaling>
          <c:orientation val="minMax"/>
        </c:scaling>
        <c:delete val="0"/>
        <c:axPos val="r"/>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crossAx val="1549037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Bai Jamjuree Medium" panose="00000600000000000000" pitchFamily="2" charset="-34"/>
          <a:cs typeface="Bai Jamjuree Medium" panose="00000600000000000000" pitchFamily="2" charset="-34"/>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r>
              <a:rPr lang="en-AU"/>
              <a:t>GHG emissions and Emission intensity</a:t>
            </a:r>
          </a:p>
          <a:p>
            <a:pPr>
              <a:defRPr/>
            </a:pPr>
            <a:r>
              <a:rPr lang="en-AU"/>
              <a:t>(Market-based)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title>
    <c:autoTitleDeleted val="0"/>
    <c:plotArea>
      <c:layout/>
      <c:barChart>
        <c:barDir val="col"/>
        <c:grouping val="stacked"/>
        <c:varyColors val="0"/>
        <c:ser>
          <c:idx val="0"/>
          <c:order val="0"/>
          <c:tx>
            <c:strRef>
              <c:f>'Energy and Emissions'!$K$17</c:f>
              <c:strCache>
                <c:ptCount val="1"/>
                <c:pt idx="0">
                  <c:v>Scope 1 (kt CO2e)</c:v>
                </c:pt>
              </c:strCache>
            </c:strRef>
          </c:tx>
          <c:spPr>
            <a:solidFill>
              <a:schemeClr val="accent1"/>
            </a:solidFill>
            <a:ln>
              <a:noFill/>
            </a:ln>
            <a:effectLst/>
          </c:spPr>
          <c:invertIfNegative val="0"/>
          <c:cat>
            <c:strRef>
              <c:f>'Energy and Emissions'!$L$16:$R$16</c:f>
              <c:strCache>
                <c:ptCount val="7"/>
                <c:pt idx="0">
                  <c:v>FY20</c:v>
                </c:pt>
                <c:pt idx="1">
                  <c:v>FY21</c:v>
                </c:pt>
                <c:pt idx="2">
                  <c:v>FY22</c:v>
                </c:pt>
                <c:pt idx="3">
                  <c:v>FY23</c:v>
                </c:pt>
                <c:pt idx="4">
                  <c:v>FY24</c:v>
                </c:pt>
                <c:pt idx="5">
                  <c:v>FY25</c:v>
                </c:pt>
                <c:pt idx="6">
                  <c:v>FY26</c:v>
                </c:pt>
              </c:strCache>
            </c:strRef>
          </c:cat>
          <c:val>
            <c:numRef>
              <c:f>'Energy and Emissions'!$L$17:$R$17</c:f>
              <c:numCache>
                <c:formatCode>General</c:formatCode>
                <c:ptCount val="7"/>
                <c:pt idx="0">
                  <c:v>76.099999999999994</c:v>
                </c:pt>
                <c:pt idx="1">
                  <c:v>72.099999999999994</c:v>
                </c:pt>
                <c:pt idx="2" formatCode="0.0">
                  <c:v>80.476950000000002</c:v>
                </c:pt>
                <c:pt idx="3" formatCode="0.0">
                  <c:v>81.453999999999994</c:v>
                </c:pt>
                <c:pt idx="4" formatCode="0.0">
                  <c:v>79.599999999999994</c:v>
                </c:pt>
                <c:pt idx="5" formatCode="0.0">
                  <c:v>74.972707517515545</c:v>
                </c:pt>
                <c:pt idx="6" formatCode="0.0">
                  <c:v>73.529210699999993</c:v>
                </c:pt>
              </c:numCache>
            </c:numRef>
          </c:val>
          <c:extLst>
            <c:ext xmlns:c16="http://schemas.microsoft.com/office/drawing/2014/chart" uri="{C3380CC4-5D6E-409C-BE32-E72D297353CC}">
              <c16:uniqueId val="{00000000-DE00-46E2-9D4D-A0C249435D70}"/>
            </c:ext>
          </c:extLst>
        </c:ser>
        <c:ser>
          <c:idx val="1"/>
          <c:order val="1"/>
          <c:tx>
            <c:strRef>
              <c:f>'Energy and Emissions'!$K$18</c:f>
              <c:strCache>
                <c:ptCount val="1"/>
                <c:pt idx="0">
                  <c:v>Scope 2 (kt CO2e)</c:v>
                </c:pt>
              </c:strCache>
            </c:strRef>
          </c:tx>
          <c:spPr>
            <a:solidFill>
              <a:schemeClr val="accent2"/>
            </a:solidFill>
            <a:ln>
              <a:noFill/>
            </a:ln>
            <a:effectLst/>
          </c:spPr>
          <c:invertIfNegative val="0"/>
          <c:cat>
            <c:strRef>
              <c:f>'Energy and Emissions'!$L$16:$R$16</c:f>
              <c:strCache>
                <c:ptCount val="7"/>
                <c:pt idx="0">
                  <c:v>FY20</c:v>
                </c:pt>
                <c:pt idx="1">
                  <c:v>FY21</c:v>
                </c:pt>
                <c:pt idx="2">
                  <c:v>FY22</c:v>
                </c:pt>
                <c:pt idx="3">
                  <c:v>FY23</c:v>
                </c:pt>
                <c:pt idx="4">
                  <c:v>FY24</c:v>
                </c:pt>
                <c:pt idx="5">
                  <c:v>FY25</c:v>
                </c:pt>
                <c:pt idx="6">
                  <c:v>FY26</c:v>
                </c:pt>
              </c:strCache>
            </c:strRef>
          </c:cat>
          <c:val>
            <c:numRef>
              <c:f>'Energy and Emissions'!$L$18:$R$18</c:f>
              <c:numCache>
                <c:formatCode>General</c:formatCode>
                <c:ptCount val="7"/>
                <c:pt idx="0">
                  <c:v>71.8</c:v>
                </c:pt>
                <c:pt idx="1">
                  <c:v>63.1</c:v>
                </c:pt>
                <c:pt idx="2">
                  <c:v>47.8</c:v>
                </c:pt>
                <c:pt idx="3" formatCode="0.0">
                  <c:v>23.152999999999999</c:v>
                </c:pt>
                <c:pt idx="4" formatCode="0.0">
                  <c:v>20.437061747499992</c:v>
                </c:pt>
                <c:pt idx="5" formatCode="0.0">
                  <c:v>4.6470260999999999E-2</c:v>
                </c:pt>
                <c:pt idx="6" formatCode="0.0">
                  <c:v>4.0517645399999899E-2</c:v>
                </c:pt>
              </c:numCache>
            </c:numRef>
          </c:val>
          <c:extLst>
            <c:ext xmlns:c16="http://schemas.microsoft.com/office/drawing/2014/chart" uri="{C3380CC4-5D6E-409C-BE32-E72D297353CC}">
              <c16:uniqueId val="{00000001-DE00-46E2-9D4D-A0C249435D70}"/>
            </c:ext>
          </c:extLst>
        </c:ser>
        <c:dLbls>
          <c:showLegendKey val="0"/>
          <c:showVal val="0"/>
          <c:showCatName val="0"/>
          <c:showSerName val="0"/>
          <c:showPercent val="0"/>
          <c:showBubbleSize val="0"/>
        </c:dLbls>
        <c:gapWidth val="150"/>
        <c:overlap val="100"/>
        <c:axId val="929450447"/>
        <c:axId val="1502231440"/>
      </c:barChart>
      <c:lineChart>
        <c:grouping val="standard"/>
        <c:varyColors val="0"/>
        <c:ser>
          <c:idx val="2"/>
          <c:order val="2"/>
          <c:tx>
            <c:strRef>
              <c:f>'Energy and Emissions'!$K$19</c:f>
              <c:strCache>
                <c:ptCount val="1"/>
                <c:pt idx="0">
                  <c:v>kg CO2e per tonne proprietary metal volume</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Bai Jamjuree Medium" panose="00000600000000000000" pitchFamily="2" charset="-34"/>
                    <a:ea typeface="+mn-ea"/>
                    <a:cs typeface="Bai Jamjuree Medium" panose="00000600000000000000" pitchFamily="2" charset="-34"/>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'Energy and Emissions'!$L$19:$R$19</c:f>
              <c:numCache>
                <c:formatCode>0.0</c:formatCode>
                <c:ptCount val="7"/>
                <c:pt idx="0">
                  <c:v>22.104319234793007</c:v>
                </c:pt>
                <c:pt idx="1">
                  <c:v>18.712802768166089</c:v>
                </c:pt>
                <c:pt idx="2">
                  <c:v>15.827781889958057</c:v>
                </c:pt>
                <c:pt idx="3">
                  <c:v>13.121801304565981</c:v>
                </c:pt>
                <c:pt idx="4">
                  <c:v>12.693447753774899</c:v>
                </c:pt>
                <c:pt idx="5">
                  <c:v>12.284129323483796</c:v>
                </c:pt>
                <c:pt idx="6">
                  <c:v>11.615050259772655</c:v>
                </c:pt>
              </c:numCache>
            </c:numRef>
          </c:val>
          <c:smooth val="0"/>
          <c:extLst>
            <c:ext xmlns:c16="http://schemas.microsoft.com/office/drawing/2014/chart" uri="{C3380CC4-5D6E-409C-BE32-E72D297353CC}">
              <c16:uniqueId val="{00000004-DE00-46E2-9D4D-A0C249435D70}"/>
            </c:ext>
          </c:extLst>
        </c:ser>
        <c:dLbls>
          <c:showLegendKey val="0"/>
          <c:showVal val="0"/>
          <c:showCatName val="0"/>
          <c:showSerName val="0"/>
          <c:showPercent val="0"/>
          <c:showBubbleSize val="0"/>
        </c:dLbls>
        <c:marker val="1"/>
        <c:smooth val="0"/>
        <c:axId val="929379919"/>
        <c:axId val="1502170000"/>
      </c:lineChart>
      <c:catAx>
        <c:axId val="929450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crossAx val="1502231440"/>
        <c:crosses val="autoZero"/>
        <c:auto val="1"/>
        <c:lblAlgn val="ctr"/>
        <c:lblOffset val="100"/>
        <c:noMultiLvlLbl val="0"/>
      </c:catAx>
      <c:valAx>
        <c:axId val="1502231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crossAx val="929450447"/>
        <c:crosses val="autoZero"/>
        <c:crossBetween val="between"/>
      </c:valAx>
      <c:valAx>
        <c:axId val="150217000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crossAx val="929379919"/>
        <c:crosses val="max"/>
        <c:crossBetween val="between"/>
      </c:valAx>
      <c:catAx>
        <c:axId val="929379919"/>
        <c:scaling>
          <c:orientation val="minMax"/>
        </c:scaling>
        <c:delete val="1"/>
        <c:axPos val="b"/>
        <c:majorTickMark val="out"/>
        <c:minorTickMark val="none"/>
        <c:tickLblPos val="nextTo"/>
        <c:crossAx val="1502170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Bai Jamjuree Medium" panose="00000600000000000000" pitchFamily="2" charset="-34"/>
          <a:cs typeface="Bai Jamjuree Medium" panose="00000600000000000000" pitchFamily="2" charset="-34"/>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r>
              <a:rPr lang="en-US"/>
              <a:t>FY26 Scope 1 and 2 by business division</a:t>
            </a:r>
          </a:p>
          <a:p>
            <a:pPr>
              <a:defRPr/>
            </a:pPr>
            <a:r>
              <a:rPr lang="en-US"/>
              <a:t>(Location-based)</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title>
    <c:autoTitleDeleted val="0"/>
    <c:plotArea>
      <c:layout>
        <c:manualLayout>
          <c:layoutTarget val="inner"/>
          <c:xMode val="edge"/>
          <c:yMode val="edge"/>
          <c:x val="0.21318669067296833"/>
          <c:y val="0.34343872220701926"/>
          <c:w val="0.21863916361378199"/>
          <c:h val="0.4637111669875244"/>
        </c:manualLayout>
      </c:layout>
      <c:pieChart>
        <c:varyColors val="1"/>
        <c:ser>
          <c:idx val="0"/>
          <c:order val="0"/>
          <c:tx>
            <c:strRef>
              <c:f>'Energy and Emissions'!$M$31</c:f>
              <c:strCache>
                <c:ptCount val="1"/>
                <c:pt idx="0">
                  <c:v>FY26</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077-4B2D-A26A-F1A70C7C51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077-4B2D-A26A-F1A70C7C51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940A-4C97-BEED-9720B1C4627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1-940A-4C97-BEED-9720B1C46272}"/>
              </c:ext>
            </c:extLst>
          </c:dPt>
          <c:dLbls>
            <c:dLbl>
              <c:idx val="2"/>
              <c:layout>
                <c:manualLayout>
                  <c:x val="-3.1127756154472101E-2"/>
                  <c:y val="-1.8755332624716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0A-4C97-BEED-9720B1C46272}"/>
                </c:ext>
              </c:extLst>
            </c:dLbl>
            <c:dLbl>
              <c:idx val="3"/>
              <c:layout>
                <c:manualLayout>
                  <c:x val="6.3888888888888884E-2"/>
                  <c:y val="-1.388888888888888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0A-4C97-BEED-9720B1C46272}"/>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Bai Jamjuree Medium" panose="00000600000000000000" pitchFamily="2" charset="-34"/>
                    <a:ea typeface="+mn-ea"/>
                    <a:cs typeface="Bai Jamjuree Medium" panose="00000600000000000000" pitchFamily="2" charset="-34"/>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 and Emissions'!$K$32:$K$35</c:f>
              <c:strCache>
                <c:ptCount val="4"/>
                <c:pt idx="0">
                  <c:v>Metal North America</c:v>
                </c:pt>
                <c:pt idx="1">
                  <c:v>Metal APAC</c:v>
                </c:pt>
                <c:pt idx="2">
                  <c:v>SLS</c:v>
                </c:pt>
                <c:pt idx="3">
                  <c:v>Other businesses</c:v>
                </c:pt>
              </c:strCache>
            </c:strRef>
          </c:cat>
          <c:val>
            <c:numRef>
              <c:f>'Energy and Emissions'!$M$32:$M$35</c:f>
              <c:numCache>
                <c:formatCode>0.0%</c:formatCode>
                <c:ptCount val="4"/>
                <c:pt idx="0">
                  <c:v>0.6488193256473882</c:v>
                </c:pt>
                <c:pt idx="1">
                  <c:v>0.3268495294746574</c:v>
                </c:pt>
                <c:pt idx="2">
                  <c:v>2.4273299800665074E-2</c:v>
                </c:pt>
                <c:pt idx="3">
                  <c:v>5.7845077289386194E-5</c:v>
                </c:pt>
              </c:numCache>
            </c:numRef>
          </c:val>
          <c:extLst>
            <c:ext xmlns:c16="http://schemas.microsoft.com/office/drawing/2014/chart" uri="{C3380CC4-5D6E-409C-BE32-E72D297353CC}">
              <c16:uniqueId val="{00000000-940A-4C97-BEED-9720B1C46272}"/>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0528544993060673"/>
          <c:y val="0.36524771105796833"/>
          <c:w val="0.28689544894423674"/>
          <c:h val="0.4436520093594424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Bai Jamjuree Medium" panose="00000600000000000000" pitchFamily="2" charset="-34"/>
          <a:cs typeface="Bai Jamjuree Medium" panose="00000600000000000000" pitchFamily="2" charset="-34"/>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r>
              <a:rPr lang="en-US"/>
              <a:t>FY26 Scope 1 and 2 by commodity</a:t>
            </a:r>
          </a:p>
          <a:p>
            <a:pPr>
              <a:defRPr/>
            </a:pPr>
            <a:r>
              <a:rPr lang="en-US"/>
              <a:t>(Market-based)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title>
    <c:autoTitleDeleted val="0"/>
    <c:plotArea>
      <c:layout>
        <c:manualLayout>
          <c:layoutTarget val="inner"/>
          <c:xMode val="edge"/>
          <c:yMode val="edge"/>
          <c:x val="0.18132033964471231"/>
          <c:y val="0.28423846571376876"/>
          <c:w val="0.2445805218314252"/>
          <c:h val="0.50964863397865023"/>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B10-4E61-A7B2-BAF58470F04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B10-4E61-A7B2-BAF58470F04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FB10-4E61-A7B2-BAF58470F04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1-CA44-4767-91D1-031A4C89114A}"/>
              </c:ext>
            </c:extLst>
          </c:dPt>
          <c:dLbls>
            <c:dLbl>
              <c:idx val="0"/>
              <c:layout>
                <c:manualLayout>
                  <c:x val="7.3180878931167334E-3"/>
                  <c:y val="-1.8655921639253233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B10-4E61-A7B2-BAF58470F04A}"/>
                </c:ext>
              </c:extLst>
            </c:dLbl>
            <c:dLbl>
              <c:idx val="3"/>
              <c:layout>
                <c:manualLayout>
                  <c:x val="-4.1666666666666664E-2"/>
                  <c:y val="-9.2592592592592813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A44-4767-91D1-031A4C89114A}"/>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Bai Jamjuree Medium" panose="00000600000000000000" pitchFamily="2" charset="-34"/>
                    <a:ea typeface="+mn-ea"/>
                    <a:cs typeface="Bai Jamjuree Medium" panose="00000600000000000000" pitchFamily="2" charset="-34"/>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 and Emissions'!$B$50:$B$53</c:f>
              <c:strCache>
                <c:ptCount val="4"/>
                <c:pt idx="0">
                  <c:v>Net purchases of electricity</c:v>
                </c:pt>
                <c:pt idx="1">
                  <c:v>Natural gas and liquified petroleum gas</c:v>
                </c:pt>
                <c:pt idx="2">
                  <c:v>Diesel</c:v>
                </c:pt>
                <c:pt idx="3">
                  <c:v>Other sources</c:v>
                </c:pt>
              </c:strCache>
            </c:strRef>
          </c:cat>
          <c:val>
            <c:numRef>
              <c:f>'Energy and Emissions'!$C$50:$C$53</c:f>
              <c:numCache>
                <c:formatCode>0%</c:formatCode>
                <c:ptCount val="4"/>
                <c:pt idx="0">
                  <c:v>5.5073800476433698E-4</c:v>
                </c:pt>
                <c:pt idx="1">
                  <c:v>0.108239913060626</c:v>
                </c:pt>
                <c:pt idx="2">
                  <c:v>0.85504320750877405</c:v>
                </c:pt>
                <c:pt idx="3">
                  <c:v>3.6166141425835102E-2</c:v>
                </c:pt>
              </c:numCache>
            </c:numRef>
          </c:val>
          <c:extLst>
            <c:ext xmlns:c16="http://schemas.microsoft.com/office/drawing/2014/chart" uri="{C3380CC4-5D6E-409C-BE32-E72D297353CC}">
              <c16:uniqueId val="{00000000-CA44-4767-91D1-031A4C89114A}"/>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5385545650177603"/>
          <c:y val="0.31845160123032384"/>
          <c:w val="0.38865410503590525"/>
          <c:h val="0.564967975393522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Bai Jamjuree Medium" panose="00000600000000000000" pitchFamily="2" charset="-34"/>
          <a:cs typeface="Bai Jamjuree Medium" panose="00000600000000000000" pitchFamily="2" charset="-34"/>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r>
              <a:rPr lang="en-US"/>
              <a:t>FY26 Scope 3 emissions by category - Sims Ltd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title>
    <c:autoTitleDeleted val="0"/>
    <c:plotArea>
      <c:layout>
        <c:manualLayout>
          <c:layoutTarget val="inner"/>
          <c:xMode val="edge"/>
          <c:yMode val="edge"/>
          <c:x val="0.18013478538116257"/>
          <c:y val="0.25958089484613939"/>
          <c:w val="0.27952103433510944"/>
          <c:h val="0.5412858067485715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883-4BEE-9190-484169A2E14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883-4BEE-9190-484169A2E14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883-4BEE-9190-484169A2E14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1-AEA6-4D4E-B929-039905D88A3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883-4BEE-9190-484169A2E14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2-AEA6-4D4E-B929-039905D88A3F}"/>
              </c:ext>
            </c:extLst>
          </c:dPt>
          <c:dLbls>
            <c:dLbl>
              <c:idx val="3"/>
              <c:layout>
                <c:manualLayout>
                  <c:x val="-4.7222222222222221E-2"/>
                  <c:y val="-2.777777777777775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A6-4D4E-B929-039905D88A3F}"/>
                </c:ext>
              </c:extLst>
            </c:dLbl>
            <c:dLbl>
              <c:idx val="5"/>
              <c:layout>
                <c:manualLayout>
                  <c:x val="6.1111111111111109E-2"/>
                  <c:y val="-1.851851851851851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A6-4D4E-B929-039905D88A3F}"/>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Bai Jamjuree Medium" panose="00000600000000000000" pitchFamily="2" charset="-34"/>
                    <a:ea typeface="+mn-ea"/>
                    <a:cs typeface="Bai Jamjuree Medium" panose="00000600000000000000" pitchFamily="2" charset="-34"/>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 and Emissions'!$J$66:$J$71</c:f>
              <c:strCache>
                <c:ptCount val="6"/>
                <c:pt idx="0">
                  <c:v>Cat 10: Processing of sold products</c:v>
                </c:pt>
                <c:pt idx="1">
                  <c:v>Cat 11: Use of sold products</c:v>
                </c:pt>
                <c:pt idx="2">
                  <c:v>Cat 4 and 9: Up and downstream transportation and distribution</c:v>
                </c:pt>
                <c:pt idx="3">
                  <c:v>Cat 1 and 2: Procurement </c:v>
                </c:pt>
                <c:pt idx="4">
                  <c:v>Cat 15: Investments (JV - Equity Share)</c:v>
                </c:pt>
                <c:pt idx="5">
                  <c:v>Other categories</c:v>
                </c:pt>
              </c:strCache>
            </c:strRef>
          </c:cat>
          <c:val>
            <c:numRef>
              <c:f>'Energy and Emissions'!$L$66:$L$71</c:f>
              <c:numCache>
                <c:formatCode>0.0%</c:formatCode>
                <c:ptCount val="6"/>
                <c:pt idx="0">
                  <c:v>0.4457488845474975</c:v>
                </c:pt>
                <c:pt idx="1">
                  <c:v>0.38937417211517328</c:v>
                </c:pt>
                <c:pt idx="2">
                  <c:v>0.11797513922724555</c:v>
                </c:pt>
                <c:pt idx="3">
                  <c:v>3.0319333951767273E-2</c:v>
                </c:pt>
                <c:pt idx="4">
                  <c:v>9.5153013156786381E-3</c:v>
                </c:pt>
                <c:pt idx="5">
                  <c:v>7.0671688426377482E-3</c:v>
                </c:pt>
              </c:numCache>
            </c:numRef>
          </c:val>
          <c:extLst>
            <c:ext xmlns:c16="http://schemas.microsoft.com/office/drawing/2014/chart" uri="{C3380CC4-5D6E-409C-BE32-E72D297353CC}">
              <c16:uniqueId val="{00000000-AEA6-4D4E-B929-039905D88A3F}"/>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5346872303979799"/>
          <c:y val="0.16862571733253254"/>
          <c:w val="0.41811010112376723"/>
          <c:h val="0.7437986680010466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Bai Jamjuree Medium" panose="00000600000000000000" pitchFamily="2" charset="-34"/>
          <a:cs typeface="Bai Jamjuree Medium" panose="00000600000000000000" pitchFamily="2" charset="-34"/>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r>
              <a:rPr lang="en-US"/>
              <a:t>FY26 Scope 3 emissions by category - SLS</a:t>
            </a:r>
          </a:p>
        </c:rich>
      </c:tx>
      <c:layout>
        <c:manualLayout>
          <c:xMode val="edge"/>
          <c:yMode val="edge"/>
          <c:x val="0.26019006551527529"/>
          <c:y val="2.88066852214763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title>
    <c:autoTitleDeleted val="0"/>
    <c:plotArea>
      <c:layout>
        <c:manualLayout>
          <c:layoutTarget val="inner"/>
          <c:xMode val="edge"/>
          <c:yMode val="edge"/>
          <c:x val="0.18115593480089623"/>
          <c:y val="0.28605566973964214"/>
          <c:w val="0.2717122707953763"/>
          <c:h val="0.57940877502064903"/>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5-2F87-4A05-89ED-D2B67E8A553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C10-465A-A763-6AAD5FBD2A6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2F87-4A05-89ED-D2B67E8A553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4-2F87-4A05-89ED-D2B67E8A553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3-2F87-4A05-89ED-D2B67E8A553E}"/>
              </c:ext>
            </c:extLst>
          </c:dPt>
          <c:dLbls>
            <c:dLbl>
              <c:idx val="1"/>
              <c:layout>
                <c:manualLayout>
                  <c:x val="-8.0555555555555575E-2"/>
                  <c:y val="-4.629629629629629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10-465A-A763-6AAD5FBD2A65}"/>
                </c:ext>
              </c:extLst>
            </c:dLbl>
            <c:dLbl>
              <c:idx val="2"/>
              <c:layout>
                <c:manualLayout>
                  <c:x val="-3.8642490604283937E-2"/>
                  <c:y val="-2.726352766808346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87-4A05-89ED-D2B67E8A553E}"/>
                </c:ext>
              </c:extLst>
            </c:dLbl>
            <c:dLbl>
              <c:idx val="3"/>
              <c:layout>
                <c:manualLayout>
                  <c:x val="0.12197579483339521"/>
                  <c:y val="-2.880657502784259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87-4A05-89ED-D2B67E8A553E}"/>
                </c:ext>
              </c:extLst>
            </c:dLbl>
            <c:dLbl>
              <c:idx val="4"/>
              <c:layout>
                <c:manualLayout>
                  <c:x val="5.8154077518979157E-2"/>
                  <c:y val="-4.218105629076948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87-4A05-89ED-D2B67E8A553E}"/>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Bai Jamjuree Medium" panose="00000600000000000000" pitchFamily="2" charset="-34"/>
                    <a:ea typeface="+mn-ea"/>
                    <a:cs typeface="Bai Jamjuree Medium" panose="00000600000000000000" pitchFamily="2" charset="-34"/>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 and Emissions'!$J$83:$J$87</c:f>
              <c:strCache>
                <c:ptCount val="5"/>
                <c:pt idx="0">
                  <c:v>Cat 11: Use of sold products</c:v>
                </c:pt>
                <c:pt idx="1">
                  <c:v>Cat 4 and 9: Up and downstream transportation and distribution</c:v>
                </c:pt>
                <c:pt idx="2">
                  <c:v>Cat 1 and 2: Procurement </c:v>
                </c:pt>
                <c:pt idx="3">
                  <c:v>Cat 10: Processing of sold products</c:v>
                </c:pt>
                <c:pt idx="4">
                  <c:v>Other categories</c:v>
                </c:pt>
              </c:strCache>
            </c:strRef>
          </c:cat>
          <c:val>
            <c:numRef>
              <c:f>'Energy and Emissions'!$L$83:$L$87</c:f>
              <c:numCache>
                <c:formatCode>0.0%</c:formatCode>
                <c:ptCount val="5"/>
                <c:pt idx="0">
                  <c:v>0.95988530620626134</c:v>
                </c:pt>
                <c:pt idx="1">
                  <c:v>2.2963518954203937E-2</c:v>
                </c:pt>
                <c:pt idx="2">
                  <c:v>1.0967898739317692E-2</c:v>
                </c:pt>
                <c:pt idx="3">
                  <c:v>5.4811356432478524E-3</c:v>
                </c:pt>
                <c:pt idx="4">
                  <c:v>7.0214045696894573E-4</c:v>
                </c:pt>
              </c:numCache>
            </c:numRef>
          </c:val>
          <c:extLst>
            <c:ext xmlns:c16="http://schemas.microsoft.com/office/drawing/2014/chart" uri="{C3380CC4-5D6E-409C-BE32-E72D297353CC}">
              <c16:uniqueId val="{00000000-2F87-4A05-89ED-D2B67E8A553E}"/>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55847450921599495"/>
          <c:y val="0.18399036128814189"/>
          <c:w val="0.40702450657849065"/>
          <c:h val="0.71869862851888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ai Jamjuree Medium" panose="00000600000000000000" pitchFamily="2" charset="-34"/>
              <a:ea typeface="+mn-ea"/>
              <a:cs typeface="Bai Jamjuree Medium" panose="00000600000000000000" pitchFamily="2" charset="-34"/>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Bai Jamjuree Medium" panose="00000600000000000000" pitchFamily="2" charset="-34"/>
          <a:cs typeface="Bai Jamjuree Medium" panose="00000600000000000000" pitchFamily="2" charset="-34"/>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latin typeface="Bai Jamjuree Medium" panose="00000600000000000000" pitchFamily="2" charset="-34"/>
                <a:cs typeface="Bai Jamjuree Medium" panose="00000600000000000000" pitchFamily="2" charset="-34"/>
              </a:rPr>
              <a:t>FY26 Scope 1 and 2 by business division</a:t>
            </a:r>
          </a:p>
          <a:p>
            <a:pPr>
              <a:defRPr/>
            </a:pPr>
            <a:r>
              <a:rPr lang="en-US" sz="1400" b="0" i="0" u="none" strike="noStrike" kern="1200" spc="0" baseline="0">
                <a:solidFill>
                  <a:sysClr val="windowText" lastClr="000000">
                    <a:lumMod val="65000"/>
                    <a:lumOff val="35000"/>
                  </a:sysClr>
                </a:solidFill>
                <a:latin typeface="Bai Jamjuree Medium" panose="00000600000000000000" pitchFamily="2" charset="-34"/>
                <a:cs typeface="Bai Jamjuree Medium" panose="00000600000000000000" pitchFamily="2" charset="-34"/>
              </a:rPr>
              <a:t>(Market-based)</a:t>
            </a:r>
            <a:endParaRPr lang="en-AU" sz="1400" b="0" i="0" u="none" strike="noStrike" kern="1200" spc="0" baseline="0">
              <a:solidFill>
                <a:sysClr val="windowText" lastClr="000000">
                  <a:lumMod val="65000"/>
                  <a:lumOff val="35000"/>
                </a:sysClr>
              </a:solidFill>
              <a:latin typeface="Bai Jamjuree Medium" panose="00000600000000000000" pitchFamily="2" charset="-34"/>
              <a:cs typeface="Bai Jamjuree Medium" panose="00000600000000000000" pitchFamily="2" charset="-34"/>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0561664798120619"/>
          <c:y val="0.29559950150787684"/>
          <c:w val="0.23103651514078"/>
          <c:h val="0.48380827908576807"/>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0CD-49CD-8786-A04A02DA6A5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E3F6-4A50-9496-063F97647CA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E3F6-4A50-9496-063F97647CA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2-E3F6-4A50-9496-063F97647CAD}"/>
              </c:ext>
            </c:extLst>
          </c:dPt>
          <c:dLbls>
            <c:dLbl>
              <c:idx val="1"/>
              <c:layout>
                <c:manualLayout>
                  <c:x val="-1.4503503395475707E-2"/>
                  <c:y val="5.404075949819538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F6-4A50-9496-063F97647CAD}"/>
                </c:ext>
              </c:extLst>
            </c:dLbl>
            <c:dLbl>
              <c:idx val="2"/>
              <c:layout>
                <c:manualLayout>
                  <c:x val="-2.5381130942082553E-2"/>
                  <c:y val="-2.161630379927815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F6-4A50-9496-063F97647CAD}"/>
                </c:ext>
              </c:extLst>
            </c:dLbl>
            <c:dLbl>
              <c:idx val="3"/>
              <c:layout>
                <c:manualLayout>
                  <c:x val="3.6258758488689202E-2"/>
                  <c:y val="-1.621222784945861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F6-4A50-9496-063F97647C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'Energy and Emissions'!$K$44:$K$47</c:f>
              <c:strCache>
                <c:ptCount val="4"/>
                <c:pt idx="0">
                  <c:v>Metal North America</c:v>
                </c:pt>
                <c:pt idx="1">
                  <c:v>Metal APAC</c:v>
                </c:pt>
                <c:pt idx="2">
                  <c:v>SLS</c:v>
                </c:pt>
                <c:pt idx="3">
                  <c:v>Other businesses</c:v>
                </c:pt>
              </c:strCache>
            </c:strRef>
          </c:cat>
          <c:val>
            <c:numRef>
              <c:f>'Energy and Emissions'!$M$44:$M$47</c:f>
              <c:numCache>
                <c:formatCode>0.0%</c:formatCode>
                <c:ptCount val="4"/>
                <c:pt idx="0">
                  <c:v>0.68908539205133268</c:v>
                </c:pt>
                <c:pt idx="1">
                  <c:v>0.29235596527447066</c:v>
                </c:pt>
                <c:pt idx="2">
                  <c:v>1.8449648116511886E-2</c:v>
                </c:pt>
                <c:pt idx="3">
                  <c:v>1.0899455768483037E-4</c:v>
                </c:pt>
              </c:numCache>
            </c:numRef>
          </c:val>
          <c:extLst>
            <c:ext xmlns:c16="http://schemas.microsoft.com/office/drawing/2014/chart" uri="{C3380CC4-5D6E-409C-BE32-E72D297353CC}">
              <c16:uniqueId val="{00000000-E3F6-4A50-9496-063F97647CA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55135584201964138"/>
          <c:y val="0.32399296990828369"/>
          <c:w val="0.3097472808834541"/>
          <c:h val="0.404108814415688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Tonne waste per tonne of ferrous proprietary volume sold</a:t>
            </a:r>
          </a:p>
        </c:rich>
      </c:tx>
      <c:layout>
        <c:manualLayout>
          <c:xMode val="edge"/>
          <c:yMode val="edge"/>
          <c:x val="0.1129809985057386"/>
          <c:y val="2.8742514970059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Waste!$C$9:$G$9</c:f>
              <c:strCache>
                <c:ptCount val="5"/>
                <c:pt idx="0">
                  <c:v>FY26</c:v>
                </c:pt>
                <c:pt idx="1">
                  <c:v>FY25</c:v>
                </c:pt>
                <c:pt idx="2">
                  <c:v>FY24</c:v>
                </c:pt>
                <c:pt idx="3">
                  <c:v>FY23</c:v>
                </c:pt>
                <c:pt idx="4">
                  <c:v>FY22</c:v>
                </c:pt>
              </c:strCache>
            </c:strRef>
          </c:cat>
          <c:val>
            <c:numRef>
              <c:f>Waste!$C$14:$G$14</c:f>
              <c:numCache>
                <c:formatCode>#,##0.00;"-"#,##0.00;#,##0.00;_(@_)</c:formatCode>
                <c:ptCount val="5"/>
                <c:pt idx="0">
                  <c:v>0.16292894894789706</c:v>
                </c:pt>
                <c:pt idx="1">
                  <c:v>0.15431696403050268</c:v>
                </c:pt>
                <c:pt idx="2">
                  <c:v>0.14634217063914481</c:v>
                </c:pt>
                <c:pt idx="3">
                  <c:v>0.14136979427997992</c:v>
                </c:pt>
                <c:pt idx="4">
                  <c:v>0.15260301011596347</c:v>
                </c:pt>
              </c:numCache>
            </c:numRef>
          </c:val>
          <c:extLst>
            <c:ext xmlns:c16="http://schemas.microsoft.com/office/drawing/2014/chart" uri="{C3380CC4-5D6E-409C-BE32-E72D297353CC}">
              <c16:uniqueId val="{00000000-CF44-4902-8B62-7FCB899F618D}"/>
            </c:ext>
          </c:extLst>
        </c:ser>
        <c:dLbls>
          <c:showLegendKey val="0"/>
          <c:showVal val="0"/>
          <c:showCatName val="0"/>
          <c:showSerName val="0"/>
          <c:showPercent val="0"/>
          <c:showBubbleSize val="0"/>
        </c:dLbls>
        <c:gapWidth val="219"/>
        <c:overlap val="-27"/>
        <c:axId val="1540449727"/>
        <c:axId val="1503836432"/>
      </c:barChart>
      <c:catAx>
        <c:axId val="1540449727"/>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3836432"/>
        <c:crosses val="autoZero"/>
        <c:auto val="1"/>
        <c:lblAlgn val="ctr"/>
        <c:lblOffset val="100"/>
        <c:noMultiLvlLbl val="0"/>
      </c:catAx>
      <c:valAx>
        <c:axId val="1503836432"/>
        <c:scaling>
          <c:orientation val="minMax"/>
        </c:scaling>
        <c:delete val="0"/>
        <c:axPos val="r"/>
        <c:majorGridlines>
          <c:spPr>
            <a:ln w="9525" cap="flat" cmpd="sng" algn="ctr">
              <a:solidFill>
                <a:schemeClr val="tx1">
                  <a:lumMod val="15000"/>
                  <a:lumOff val="85000"/>
                </a:schemeClr>
              </a:solidFill>
              <a:round/>
            </a:ln>
            <a:effectLst/>
          </c:spPr>
        </c:majorGridlines>
        <c:numFmt formatCode="#,##0.00;&quot;-&quot;#,##0.00;#,##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04497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image" Target="../media/image2.png"/><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428622</xdr:colOff>
      <xdr:row>43</xdr:row>
      <xdr:rowOff>50799</xdr:rowOff>
    </xdr:from>
    <xdr:to>
      <xdr:col>11</xdr:col>
      <xdr:colOff>290284</xdr:colOff>
      <xdr:row>59</xdr:row>
      <xdr:rowOff>72571</xdr:rowOff>
    </xdr:to>
    <xdr:sp macro="" textlink="">
      <xdr:nvSpPr>
        <xdr:cNvPr id="2049" name="Text Box 1">
          <a:extLst>
            <a:ext uri="{FF2B5EF4-FFF2-40B4-BE49-F238E27FC236}">
              <a16:creationId xmlns:a16="http://schemas.microsoft.com/office/drawing/2014/main" id="{93C780AA-835E-811A-ACE2-ED7A17DD1505}"/>
            </a:ext>
          </a:extLst>
        </xdr:cNvPr>
        <xdr:cNvSpPr txBox="1">
          <a:spLocks noChangeArrowheads="1"/>
        </xdr:cNvSpPr>
      </xdr:nvSpPr>
      <xdr:spPr bwMode="auto">
        <a:xfrm>
          <a:off x="428622" y="8632370"/>
          <a:ext cx="10838091" cy="2997201"/>
        </a:xfrm>
        <a:prstGeom prst="rect">
          <a:avLst/>
        </a:prstGeom>
        <a:noFill/>
        <a:ln w="9525">
          <a:noFill/>
          <a:miter lim="800000"/>
          <a:headEnd/>
          <a:tailEnd/>
        </a:ln>
      </xdr:spPr>
      <xdr:txBody>
        <a:bodyPr vertOverflow="clip" wrap="square" lIns="27432" tIns="22860" rIns="0" bIns="0" anchor="t" upright="1"/>
        <a:lstStyle/>
        <a:p>
          <a:pPr algn="l" rtl="0">
            <a:defRPr sz="1000"/>
          </a:pPr>
          <a:r>
            <a:rPr lang="en-AU" sz="8800" b="0" i="0" u="none" strike="noStrike" baseline="0">
              <a:solidFill>
                <a:schemeClr val="bg1"/>
              </a:solidFill>
              <a:latin typeface="Bai Jamjuree" pitchFamily="2" charset="-34"/>
              <a:cs typeface="Bai Jamjuree" pitchFamily="2" charset="-34"/>
            </a:rPr>
            <a:t>Focused Strategy, Strong Performance</a:t>
          </a:r>
        </a:p>
      </xdr:txBody>
    </xdr:sp>
    <xdr:clientData/>
  </xdr:twoCellAnchor>
  <xdr:twoCellAnchor>
    <xdr:from>
      <xdr:col>0</xdr:col>
      <xdr:colOff>431799</xdr:colOff>
      <xdr:row>90</xdr:row>
      <xdr:rowOff>114992</xdr:rowOff>
    </xdr:from>
    <xdr:to>
      <xdr:col>6</xdr:col>
      <xdr:colOff>254000</xdr:colOff>
      <xdr:row>93</xdr:row>
      <xdr:rowOff>153092</xdr:rowOff>
    </xdr:to>
    <xdr:sp macro="" textlink="">
      <xdr:nvSpPr>
        <xdr:cNvPr id="2" name="Text Box 1">
          <a:extLst>
            <a:ext uri="{FF2B5EF4-FFF2-40B4-BE49-F238E27FC236}">
              <a16:creationId xmlns:a16="http://schemas.microsoft.com/office/drawing/2014/main" id="{2F4C5FA3-DA08-4F68-8690-B3FA380CD212}"/>
            </a:ext>
          </a:extLst>
        </xdr:cNvPr>
        <xdr:cNvSpPr txBox="1">
          <a:spLocks noChangeArrowheads="1"/>
        </xdr:cNvSpPr>
      </xdr:nvSpPr>
      <xdr:spPr bwMode="auto">
        <a:xfrm>
          <a:off x="431799" y="16555142"/>
          <a:ext cx="5308601" cy="55245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1800" b="0" i="0" u="none" strike="noStrike" baseline="0">
              <a:solidFill>
                <a:schemeClr val="bg1"/>
              </a:solidFill>
              <a:latin typeface="Bai Jamjuree Medium" panose="00000600000000000000" pitchFamily="2" charset="-34"/>
              <a:cs typeface="Bai Jamjuree Medium" panose="00000600000000000000" pitchFamily="2" charset="-34"/>
            </a:rPr>
            <a:t>2026 SUSTAINABILITY DATABOOK</a:t>
          </a:r>
        </a:p>
      </xdr:txBody>
    </xdr:sp>
    <xdr:clientData/>
  </xdr:twoCellAnchor>
  <xdr:twoCellAnchor editAs="oneCell">
    <xdr:from>
      <xdr:col>0</xdr:col>
      <xdr:colOff>2</xdr:colOff>
      <xdr:row>0</xdr:row>
      <xdr:rowOff>14270</xdr:rowOff>
    </xdr:from>
    <xdr:to>
      <xdr:col>12</xdr:col>
      <xdr:colOff>336462</xdr:colOff>
      <xdr:row>97</xdr:row>
      <xdr:rowOff>103986</xdr:rowOff>
    </xdr:to>
    <xdr:pic>
      <xdr:nvPicPr>
        <xdr:cNvPr id="7" name="Picture 6">
          <a:extLst>
            <a:ext uri="{FF2B5EF4-FFF2-40B4-BE49-F238E27FC236}">
              <a16:creationId xmlns:a16="http://schemas.microsoft.com/office/drawing/2014/main" id="{020A4D44-CCAB-EB6E-CF52-25E86AF7BCFF}"/>
            </a:ext>
            <a:ext uri="{147F2762-F138-4A5C-976F-8EAC2B608ADB}">
              <a16:predDERef xmlns:a16="http://schemas.microsoft.com/office/drawing/2014/main" pred="{2F4C5FA3-DA08-4F68-8690-B3FA380CD212}"/>
            </a:ext>
          </a:extLst>
        </xdr:cNvPr>
        <xdr:cNvPicPr>
          <a:picLocks noChangeAspect="1"/>
        </xdr:cNvPicPr>
      </xdr:nvPicPr>
      <xdr:blipFill>
        <a:blip xmlns:r="http://schemas.openxmlformats.org/officeDocument/2006/relationships" r:embed="rId1"/>
        <a:stretch>
          <a:fillRect/>
        </a:stretch>
      </xdr:blipFill>
      <xdr:spPr>
        <a:xfrm>
          <a:off x="2" y="14270"/>
          <a:ext cx="12450306" cy="176092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31750</xdr:colOff>
      <xdr:row>0</xdr:row>
      <xdr:rowOff>119063</xdr:rowOff>
    </xdr:from>
    <xdr:to>
      <xdr:col>1</xdr:col>
      <xdr:colOff>1377949</xdr:colOff>
      <xdr:row>3</xdr:row>
      <xdr:rowOff>24504</xdr:rowOff>
    </xdr:to>
    <xdr:pic>
      <xdr:nvPicPr>
        <xdr:cNvPr id="2" name="Picture 1">
          <a:extLst>
            <a:ext uri="{FF2B5EF4-FFF2-40B4-BE49-F238E27FC236}">
              <a16:creationId xmlns:a16="http://schemas.microsoft.com/office/drawing/2014/main" id="{4D1BEAF8-1B55-4F6A-8FA8-6CAFC3431615}"/>
            </a:ext>
          </a:extLst>
        </xdr:cNvPr>
        <xdr:cNvPicPr>
          <a:picLocks noChangeAspect="1"/>
        </xdr:cNvPicPr>
      </xdr:nvPicPr>
      <xdr:blipFill>
        <a:blip xmlns:r="http://schemas.openxmlformats.org/officeDocument/2006/relationships" r:embed="rId1"/>
        <a:stretch>
          <a:fillRect/>
        </a:stretch>
      </xdr:blipFill>
      <xdr:spPr>
        <a:xfrm>
          <a:off x="682625" y="119063"/>
          <a:ext cx="1346199" cy="5245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0</xdr:row>
      <xdr:rowOff>123825</xdr:rowOff>
    </xdr:from>
    <xdr:to>
      <xdr:col>1</xdr:col>
      <xdr:colOff>1355724</xdr:colOff>
      <xdr:row>3</xdr:row>
      <xdr:rowOff>16566</xdr:rowOff>
    </xdr:to>
    <xdr:pic>
      <xdr:nvPicPr>
        <xdr:cNvPr id="2" name="Picture 1">
          <a:extLst>
            <a:ext uri="{FF2B5EF4-FFF2-40B4-BE49-F238E27FC236}">
              <a16:creationId xmlns:a16="http://schemas.microsoft.com/office/drawing/2014/main" id="{CFDE5A47-EB7A-4FAD-BC07-81B042B9E6D0}"/>
            </a:ext>
          </a:extLst>
        </xdr:cNvPr>
        <xdr:cNvPicPr>
          <a:picLocks noChangeAspect="1"/>
        </xdr:cNvPicPr>
      </xdr:nvPicPr>
      <xdr:blipFill>
        <a:blip xmlns:r="http://schemas.openxmlformats.org/officeDocument/2006/relationships" r:embed="rId1"/>
        <a:stretch>
          <a:fillRect/>
        </a:stretch>
      </xdr:blipFill>
      <xdr:spPr>
        <a:xfrm>
          <a:off x="657225" y="123825"/>
          <a:ext cx="1346199" cy="5213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281675</xdr:colOff>
      <xdr:row>46</xdr:row>
      <xdr:rowOff>91569</xdr:rowOff>
    </xdr:to>
    <xdr:pic>
      <xdr:nvPicPr>
        <xdr:cNvPr id="2" name="Picture 1">
          <a:extLst>
            <a:ext uri="{FF2B5EF4-FFF2-40B4-BE49-F238E27FC236}">
              <a16:creationId xmlns:a16="http://schemas.microsoft.com/office/drawing/2014/main" id="{EB8163DA-C592-CD0F-B34C-E9C106C719FC}"/>
            </a:ext>
          </a:extLst>
        </xdr:cNvPr>
        <xdr:cNvPicPr>
          <a:picLocks noChangeAspect="1"/>
        </xdr:cNvPicPr>
      </xdr:nvPicPr>
      <xdr:blipFill>
        <a:blip xmlns:r="http://schemas.openxmlformats.org/officeDocument/2006/relationships" r:embed="rId1"/>
        <a:stretch>
          <a:fillRect/>
        </a:stretch>
      </xdr:blipFill>
      <xdr:spPr>
        <a:xfrm>
          <a:off x="0" y="0"/>
          <a:ext cx="7196825" cy="9337169"/>
        </a:xfrm>
        <a:prstGeom prst="rect">
          <a:avLst/>
        </a:prstGeom>
      </xdr:spPr>
    </xdr:pic>
    <xdr:clientData/>
  </xdr:twoCellAnchor>
  <xdr:twoCellAnchor editAs="oneCell">
    <xdr:from>
      <xdr:col>11</xdr:col>
      <xdr:colOff>370225</xdr:colOff>
      <xdr:row>0</xdr:row>
      <xdr:rowOff>0</xdr:rowOff>
    </xdr:from>
    <xdr:to>
      <xdr:col>23</xdr:col>
      <xdr:colOff>29600</xdr:colOff>
      <xdr:row>46</xdr:row>
      <xdr:rowOff>57667</xdr:rowOff>
    </xdr:to>
    <xdr:pic>
      <xdr:nvPicPr>
        <xdr:cNvPr id="3" name="Picture 2">
          <a:extLst>
            <a:ext uri="{FF2B5EF4-FFF2-40B4-BE49-F238E27FC236}">
              <a16:creationId xmlns:a16="http://schemas.microsoft.com/office/drawing/2014/main" id="{B54C68BB-0D8B-1EB2-04BE-9C242ACBD7EE}"/>
            </a:ext>
          </a:extLst>
        </xdr:cNvPr>
        <xdr:cNvPicPr>
          <a:picLocks noChangeAspect="1"/>
        </xdr:cNvPicPr>
      </xdr:nvPicPr>
      <xdr:blipFill>
        <a:blip xmlns:r="http://schemas.openxmlformats.org/officeDocument/2006/relationships" r:embed="rId2"/>
        <a:stretch>
          <a:fillRect/>
        </a:stretch>
      </xdr:blipFill>
      <xdr:spPr>
        <a:xfrm>
          <a:off x="7285375" y="0"/>
          <a:ext cx="7203175" cy="9303267"/>
        </a:xfrm>
        <a:prstGeom prst="rect">
          <a:avLst/>
        </a:prstGeom>
      </xdr:spPr>
    </xdr:pic>
    <xdr:clientData/>
  </xdr:twoCellAnchor>
  <xdr:twoCellAnchor editAs="oneCell">
    <xdr:from>
      <xdr:col>23</xdr:col>
      <xdr:colOff>118150</xdr:colOff>
      <xdr:row>0</xdr:row>
      <xdr:rowOff>0</xdr:rowOff>
    </xdr:from>
    <xdr:to>
      <xdr:col>34</xdr:col>
      <xdr:colOff>403000</xdr:colOff>
      <xdr:row>46</xdr:row>
      <xdr:rowOff>54158</xdr:rowOff>
    </xdr:to>
    <xdr:pic>
      <xdr:nvPicPr>
        <xdr:cNvPr id="4" name="Picture 3">
          <a:extLst>
            <a:ext uri="{FF2B5EF4-FFF2-40B4-BE49-F238E27FC236}">
              <a16:creationId xmlns:a16="http://schemas.microsoft.com/office/drawing/2014/main" id="{774E30A8-F4AE-02D7-BF05-D39396B01F1F}"/>
            </a:ext>
          </a:extLst>
        </xdr:cNvPr>
        <xdr:cNvPicPr>
          <a:picLocks noChangeAspect="1"/>
        </xdr:cNvPicPr>
      </xdr:nvPicPr>
      <xdr:blipFill>
        <a:blip xmlns:r="http://schemas.openxmlformats.org/officeDocument/2006/relationships" r:embed="rId3"/>
        <a:stretch>
          <a:fillRect/>
        </a:stretch>
      </xdr:blipFill>
      <xdr:spPr>
        <a:xfrm>
          <a:off x="14577100" y="0"/>
          <a:ext cx="7200000" cy="9299758"/>
        </a:xfrm>
        <a:prstGeom prst="rect">
          <a:avLst/>
        </a:prstGeom>
      </xdr:spPr>
    </xdr:pic>
    <xdr:clientData/>
  </xdr:twoCellAnchor>
  <xdr:twoCellAnchor editAs="oneCell">
    <xdr:from>
      <xdr:col>34</xdr:col>
      <xdr:colOff>488374</xdr:colOff>
      <xdr:row>0</xdr:row>
      <xdr:rowOff>0</xdr:rowOff>
    </xdr:from>
    <xdr:to>
      <xdr:col>43</xdr:col>
      <xdr:colOff>544624</xdr:colOff>
      <xdr:row>46</xdr:row>
      <xdr:rowOff>58323</xdr:rowOff>
    </xdr:to>
    <xdr:pic>
      <xdr:nvPicPr>
        <xdr:cNvPr id="5" name="Picture 4">
          <a:extLst>
            <a:ext uri="{FF2B5EF4-FFF2-40B4-BE49-F238E27FC236}">
              <a16:creationId xmlns:a16="http://schemas.microsoft.com/office/drawing/2014/main" id="{15CA23C6-E16D-AB3E-D3BA-10CA2DB4BDC9}"/>
            </a:ext>
          </a:extLst>
        </xdr:cNvPr>
        <xdr:cNvPicPr>
          <a:picLocks noChangeAspect="1"/>
        </xdr:cNvPicPr>
      </xdr:nvPicPr>
      <xdr:blipFill>
        <a:blip xmlns:r="http://schemas.openxmlformats.org/officeDocument/2006/relationships" r:embed="rId4"/>
        <a:stretch>
          <a:fillRect/>
        </a:stretch>
      </xdr:blipFill>
      <xdr:spPr>
        <a:xfrm>
          <a:off x="21862474" y="0"/>
          <a:ext cx="7200000" cy="93039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61232</xdr:rowOff>
    </xdr:from>
    <xdr:to>
      <xdr:col>1</xdr:col>
      <xdr:colOff>1355724</xdr:colOff>
      <xdr:row>2</xdr:row>
      <xdr:rowOff>173502</xdr:rowOff>
    </xdr:to>
    <xdr:pic>
      <xdr:nvPicPr>
        <xdr:cNvPr id="2" name="Picture 1">
          <a:extLst>
            <a:ext uri="{FF2B5EF4-FFF2-40B4-BE49-F238E27FC236}">
              <a16:creationId xmlns:a16="http://schemas.microsoft.com/office/drawing/2014/main" id="{77C601A2-07E0-4CA5-9B9C-53FBC6ED3E1A}"/>
            </a:ext>
          </a:extLst>
        </xdr:cNvPr>
        <xdr:cNvPicPr>
          <a:picLocks noChangeAspect="1"/>
        </xdr:cNvPicPr>
      </xdr:nvPicPr>
      <xdr:blipFill>
        <a:blip xmlns:r="http://schemas.openxmlformats.org/officeDocument/2006/relationships" r:embed="rId1"/>
        <a:stretch>
          <a:fillRect/>
        </a:stretch>
      </xdr:blipFill>
      <xdr:spPr>
        <a:xfrm>
          <a:off x="591911" y="61232"/>
          <a:ext cx="1355724" cy="5340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28577</xdr:colOff>
      <xdr:row>0</xdr:row>
      <xdr:rowOff>87315</xdr:rowOff>
    </xdr:from>
    <xdr:to>
      <xdr:col>1</xdr:col>
      <xdr:colOff>1377951</xdr:colOff>
      <xdr:row>2</xdr:row>
      <xdr:rowOff>202306</xdr:rowOff>
    </xdr:to>
    <xdr:pic>
      <xdr:nvPicPr>
        <xdr:cNvPr id="3" name="Picture 2">
          <a:extLst>
            <a:ext uri="{FF2B5EF4-FFF2-40B4-BE49-F238E27FC236}">
              <a16:creationId xmlns:a16="http://schemas.microsoft.com/office/drawing/2014/main" id="{642642CE-5D44-DA15-A3D3-737B3EDFB683}"/>
            </a:ext>
          </a:extLst>
        </xdr:cNvPr>
        <xdr:cNvPicPr>
          <a:picLocks noChangeAspect="1"/>
        </xdr:cNvPicPr>
      </xdr:nvPicPr>
      <xdr:blipFill>
        <a:blip xmlns:r="http://schemas.openxmlformats.org/officeDocument/2006/relationships" r:embed="rId1"/>
        <a:stretch>
          <a:fillRect/>
        </a:stretch>
      </xdr:blipFill>
      <xdr:spPr>
        <a:xfrm>
          <a:off x="655640" y="87315"/>
          <a:ext cx="1349374" cy="5277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142875</xdr:rowOff>
    </xdr:from>
    <xdr:to>
      <xdr:col>1</xdr:col>
      <xdr:colOff>1412874</xdr:colOff>
      <xdr:row>3</xdr:row>
      <xdr:rowOff>45141</xdr:rowOff>
    </xdr:to>
    <xdr:pic>
      <xdr:nvPicPr>
        <xdr:cNvPr id="2" name="Picture 1">
          <a:extLst>
            <a:ext uri="{FF2B5EF4-FFF2-40B4-BE49-F238E27FC236}">
              <a16:creationId xmlns:a16="http://schemas.microsoft.com/office/drawing/2014/main" id="{4DF752A3-9B38-4743-89E6-062214B7A02B}"/>
            </a:ext>
          </a:extLst>
        </xdr:cNvPr>
        <xdr:cNvPicPr>
          <a:picLocks noChangeAspect="1"/>
        </xdr:cNvPicPr>
      </xdr:nvPicPr>
      <xdr:blipFill>
        <a:blip xmlns:r="http://schemas.openxmlformats.org/officeDocument/2006/relationships" r:embed="rId1"/>
        <a:stretch>
          <a:fillRect/>
        </a:stretch>
      </xdr:blipFill>
      <xdr:spPr>
        <a:xfrm>
          <a:off x="615950" y="142875"/>
          <a:ext cx="1355724" cy="530916"/>
        </a:xfrm>
        <a:prstGeom prst="rect">
          <a:avLst/>
        </a:prstGeom>
      </xdr:spPr>
    </xdr:pic>
    <xdr:clientData/>
  </xdr:twoCellAnchor>
  <xdr:twoCellAnchor editAs="absolute">
    <xdr:from>
      <xdr:col>10</xdr:col>
      <xdr:colOff>604630</xdr:colOff>
      <xdr:row>20</xdr:row>
      <xdr:rowOff>155161</xdr:rowOff>
    </xdr:from>
    <xdr:to>
      <xdr:col>16</xdr:col>
      <xdr:colOff>99390</xdr:colOff>
      <xdr:row>33</xdr:row>
      <xdr:rowOff>181665</xdr:rowOff>
    </xdr:to>
    <xdr:graphicFrame macro="">
      <xdr:nvGraphicFramePr>
        <xdr:cNvPr id="3" name="Chart 2">
          <a:extLst>
            <a:ext uri="{FF2B5EF4-FFF2-40B4-BE49-F238E27FC236}">
              <a16:creationId xmlns:a16="http://schemas.microsoft.com/office/drawing/2014/main" id="{5932F80E-5790-07E4-CB45-89F79DAFB1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10</xdr:col>
      <xdr:colOff>604630</xdr:colOff>
      <xdr:row>35</xdr:row>
      <xdr:rowOff>105465</xdr:rowOff>
    </xdr:from>
    <xdr:to>
      <xdr:col>16</xdr:col>
      <xdr:colOff>99391</xdr:colOff>
      <xdr:row>48</xdr:row>
      <xdr:rowOff>109883</xdr:rowOff>
    </xdr:to>
    <xdr:graphicFrame macro="">
      <xdr:nvGraphicFramePr>
        <xdr:cNvPr id="4" name="Chart 3">
          <a:extLst>
            <a:ext uri="{FF2B5EF4-FFF2-40B4-BE49-F238E27FC236}">
              <a16:creationId xmlns:a16="http://schemas.microsoft.com/office/drawing/2014/main" id="{8361F02F-2853-7F76-9BA4-A89449EE56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1</xdr:col>
      <xdr:colOff>1374774</xdr:colOff>
      <xdr:row>2</xdr:row>
      <xdr:rowOff>172141</xdr:rowOff>
    </xdr:to>
    <xdr:pic>
      <xdr:nvPicPr>
        <xdr:cNvPr id="2" name="Picture 1">
          <a:extLst>
            <a:ext uri="{FF2B5EF4-FFF2-40B4-BE49-F238E27FC236}">
              <a16:creationId xmlns:a16="http://schemas.microsoft.com/office/drawing/2014/main" id="{1C6501AE-E418-4675-83A7-7265CBD7CDF7}"/>
            </a:ext>
          </a:extLst>
        </xdr:cNvPr>
        <xdr:cNvPicPr>
          <a:picLocks noChangeAspect="1"/>
        </xdr:cNvPicPr>
      </xdr:nvPicPr>
      <xdr:blipFill>
        <a:blip xmlns:r="http://schemas.openxmlformats.org/officeDocument/2006/relationships" r:embed="rId1"/>
        <a:stretch>
          <a:fillRect/>
        </a:stretch>
      </xdr:blipFill>
      <xdr:spPr>
        <a:xfrm>
          <a:off x="666750" y="57150"/>
          <a:ext cx="1355724" cy="5340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7327</xdr:colOff>
      <xdr:row>0</xdr:row>
      <xdr:rowOff>65942</xdr:rowOff>
    </xdr:from>
    <xdr:to>
      <xdr:col>1</xdr:col>
      <xdr:colOff>1363051</xdr:colOff>
      <xdr:row>2</xdr:row>
      <xdr:rowOff>168721</xdr:rowOff>
    </xdr:to>
    <xdr:pic>
      <xdr:nvPicPr>
        <xdr:cNvPr id="4" name="Picture 3">
          <a:extLst>
            <a:ext uri="{FF2B5EF4-FFF2-40B4-BE49-F238E27FC236}">
              <a16:creationId xmlns:a16="http://schemas.microsoft.com/office/drawing/2014/main" id="{EA852AE7-67F4-4CDC-997A-CD0BA29D48DA}"/>
            </a:ext>
          </a:extLst>
        </xdr:cNvPr>
        <xdr:cNvPicPr>
          <a:picLocks noChangeAspect="1"/>
        </xdr:cNvPicPr>
      </xdr:nvPicPr>
      <xdr:blipFill>
        <a:blip xmlns:r="http://schemas.openxmlformats.org/officeDocument/2006/relationships" r:embed="rId1"/>
        <a:stretch>
          <a:fillRect/>
        </a:stretch>
      </xdr:blipFill>
      <xdr:spPr>
        <a:xfrm>
          <a:off x="652096" y="65942"/>
          <a:ext cx="1355724" cy="5277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17318</xdr:colOff>
      <xdr:row>0</xdr:row>
      <xdr:rowOff>121228</xdr:rowOff>
    </xdr:from>
    <xdr:to>
      <xdr:col>1</xdr:col>
      <xdr:colOff>1363517</xdr:colOff>
      <xdr:row>3</xdr:row>
      <xdr:rowOff>19164</xdr:rowOff>
    </xdr:to>
    <xdr:pic>
      <xdr:nvPicPr>
        <xdr:cNvPr id="2" name="Picture 1">
          <a:extLst>
            <a:ext uri="{FF2B5EF4-FFF2-40B4-BE49-F238E27FC236}">
              <a16:creationId xmlns:a16="http://schemas.microsoft.com/office/drawing/2014/main" id="{EB5ADBE3-E5F0-4272-B3A6-A6D47A733698}"/>
            </a:ext>
          </a:extLst>
        </xdr:cNvPr>
        <xdr:cNvPicPr>
          <a:picLocks noChangeAspect="1"/>
        </xdr:cNvPicPr>
      </xdr:nvPicPr>
      <xdr:blipFill>
        <a:blip xmlns:r="http://schemas.openxmlformats.org/officeDocument/2006/relationships" r:embed="rId1"/>
        <a:stretch>
          <a:fillRect/>
        </a:stretch>
      </xdr:blipFill>
      <xdr:spPr>
        <a:xfrm>
          <a:off x="666750" y="121228"/>
          <a:ext cx="1346199" cy="521391"/>
        </a:xfrm>
        <a:prstGeom prst="rect">
          <a:avLst/>
        </a:prstGeom>
      </xdr:spPr>
    </xdr:pic>
    <xdr:clientData/>
  </xdr:twoCellAnchor>
  <xdr:twoCellAnchor editAs="absolute">
    <xdr:from>
      <xdr:col>9</xdr:col>
      <xdr:colOff>494529</xdr:colOff>
      <xdr:row>15</xdr:row>
      <xdr:rowOff>15779</xdr:rowOff>
    </xdr:from>
    <xdr:to>
      <xdr:col>20</xdr:col>
      <xdr:colOff>263621</xdr:colOff>
      <xdr:row>25</xdr:row>
      <xdr:rowOff>120842</xdr:rowOff>
    </xdr:to>
    <xdr:graphicFrame macro="">
      <xdr:nvGraphicFramePr>
        <xdr:cNvPr id="4" name="Chart 3">
          <a:extLst>
            <a:ext uri="{FF2B5EF4-FFF2-40B4-BE49-F238E27FC236}">
              <a16:creationId xmlns:a16="http://schemas.microsoft.com/office/drawing/2014/main" id="{4737A5A8-B0ED-AFFE-A32F-A2AFBC7539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8</xdr:col>
      <xdr:colOff>183040</xdr:colOff>
      <xdr:row>28</xdr:row>
      <xdr:rowOff>69415</xdr:rowOff>
    </xdr:from>
    <xdr:to>
      <xdr:col>15</xdr:col>
      <xdr:colOff>649861</xdr:colOff>
      <xdr:row>37</xdr:row>
      <xdr:rowOff>159867</xdr:rowOff>
    </xdr:to>
    <xdr:graphicFrame macro="">
      <xdr:nvGraphicFramePr>
        <xdr:cNvPr id="5" name="Chart 4">
          <a:extLst>
            <a:ext uri="{FF2B5EF4-FFF2-40B4-BE49-F238E27FC236}">
              <a16:creationId xmlns:a16="http://schemas.microsoft.com/office/drawing/2014/main" id="{241F3779-98C8-A515-4925-8FCAB864C0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8</xdr:col>
      <xdr:colOff>183040</xdr:colOff>
      <xdr:row>49</xdr:row>
      <xdr:rowOff>98359</xdr:rowOff>
    </xdr:from>
    <xdr:to>
      <xdr:col>15</xdr:col>
      <xdr:colOff>649861</xdr:colOff>
      <xdr:row>62</xdr:row>
      <xdr:rowOff>131359</xdr:rowOff>
    </xdr:to>
    <xdr:graphicFrame macro="">
      <xdr:nvGraphicFramePr>
        <xdr:cNvPr id="6" name="Chart 5">
          <a:extLst>
            <a:ext uri="{FF2B5EF4-FFF2-40B4-BE49-F238E27FC236}">
              <a16:creationId xmlns:a16="http://schemas.microsoft.com/office/drawing/2014/main" id="{91F11596-A1AD-10BE-6079-AD6225758D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8</xdr:col>
      <xdr:colOff>186215</xdr:colOff>
      <xdr:row>63</xdr:row>
      <xdr:rowOff>265884</xdr:rowOff>
    </xdr:from>
    <xdr:to>
      <xdr:col>15</xdr:col>
      <xdr:colOff>649861</xdr:colOff>
      <xdr:row>73</xdr:row>
      <xdr:rowOff>64034</xdr:rowOff>
    </xdr:to>
    <xdr:graphicFrame macro="">
      <xdr:nvGraphicFramePr>
        <xdr:cNvPr id="7" name="Chart 6">
          <a:extLst>
            <a:ext uri="{FF2B5EF4-FFF2-40B4-BE49-F238E27FC236}">
              <a16:creationId xmlns:a16="http://schemas.microsoft.com/office/drawing/2014/main" id="{3CC2804B-D0A3-EB57-5D0E-3FE70C18B2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8</xdr:col>
      <xdr:colOff>245029</xdr:colOff>
      <xdr:row>80</xdr:row>
      <xdr:rowOff>218509</xdr:rowOff>
    </xdr:from>
    <xdr:to>
      <xdr:col>16</xdr:col>
      <xdr:colOff>17886</xdr:colOff>
      <xdr:row>89</xdr:row>
      <xdr:rowOff>101832</xdr:rowOff>
    </xdr:to>
    <xdr:graphicFrame macro="">
      <xdr:nvGraphicFramePr>
        <xdr:cNvPr id="8" name="Chart 7">
          <a:extLst>
            <a:ext uri="{FF2B5EF4-FFF2-40B4-BE49-F238E27FC236}">
              <a16:creationId xmlns:a16="http://schemas.microsoft.com/office/drawing/2014/main" id="{F7EFD739-09CC-C9CF-ABCC-BFD75BCE07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8</xdr:col>
      <xdr:colOff>183040</xdr:colOff>
      <xdr:row>39</xdr:row>
      <xdr:rowOff>119416</xdr:rowOff>
    </xdr:from>
    <xdr:to>
      <xdr:col>15</xdr:col>
      <xdr:colOff>649861</xdr:colOff>
      <xdr:row>48</xdr:row>
      <xdr:rowOff>22393</xdr:rowOff>
    </xdr:to>
    <xdr:graphicFrame macro="">
      <xdr:nvGraphicFramePr>
        <xdr:cNvPr id="3" name="Chart 2">
          <a:extLst>
            <a:ext uri="{FF2B5EF4-FFF2-40B4-BE49-F238E27FC236}">
              <a16:creationId xmlns:a16="http://schemas.microsoft.com/office/drawing/2014/main" id="{0E16F705-08E5-8F00-4E80-6583EDF807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0</xdr:row>
      <xdr:rowOff>95250</xdr:rowOff>
    </xdr:from>
    <xdr:to>
      <xdr:col>1</xdr:col>
      <xdr:colOff>1355724</xdr:colOff>
      <xdr:row>2</xdr:row>
      <xdr:rowOff>207066</xdr:rowOff>
    </xdr:to>
    <xdr:pic>
      <xdr:nvPicPr>
        <xdr:cNvPr id="2" name="Picture 1">
          <a:extLst>
            <a:ext uri="{FF2B5EF4-FFF2-40B4-BE49-F238E27FC236}">
              <a16:creationId xmlns:a16="http://schemas.microsoft.com/office/drawing/2014/main" id="{DFBFD393-D440-40A5-9B18-10CA45BABAC1}"/>
            </a:ext>
          </a:extLst>
        </xdr:cNvPr>
        <xdr:cNvPicPr>
          <a:picLocks noChangeAspect="1"/>
        </xdr:cNvPicPr>
      </xdr:nvPicPr>
      <xdr:blipFill>
        <a:blip xmlns:r="http://schemas.openxmlformats.org/officeDocument/2006/relationships" r:embed="rId1"/>
        <a:stretch>
          <a:fillRect/>
        </a:stretch>
      </xdr:blipFill>
      <xdr:spPr>
        <a:xfrm>
          <a:off x="647700" y="95250"/>
          <a:ext cx="1346199" cy="5213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1355724</xdr:colOff>
      <xdr:row>2</xdr:row>
      <xdr:rowOff>168966</xdr:rowOff>
    </xdr:to>
    <xdr:pic>
      <xdr:nvPicPr>
        <xdr:cNvPr id="2" name="Picture 1">
          <a:extLst>
            <a:ext uri="{FF2B5EF4-FFF2-40B4-BE49-F238E27FC236}">
              <a16:creationId xmlns:a16="http://schemas.microsoft.com/office/drawing/2014/main" id="{35D899AC-3B2B-4CDD-A93A-4567463FD65A}"/>
            </a:ext>
          </a:extLst>
        </xdr:cNvPr>
        <xdr:cNvPicPr>
          <a:picLocks noChangeAspect="1"/>
        </xdr:cNvPicPr>
      </xdr:nvPicPr>
      <xdr:blipFill>
        <a:blip xmlns:r="http://schemas.openxmlformats.org/officeDocument/2006/relationships" r:embed="rId1"/>
        <a:stretch>
          <a:fillRect/>
        </a:stretch>
      </xdr:blipFill>
      <xdr:spPr>
        <a:xfrm>
          <a:off x="657225" y="66675"/>
          <a:ext cx="1346199" cy="521391"/>
        </a:xfrm>
        <a:prstGeom prst="rect">
          <a:avLst/>
        </a:prstGeom>
      </xdr:spPr>
    </xdr:pic>
    <xdr:clientData/>
  </xdr:twoCellAnchor>
  <xdr:twoCellAnchor editAs="absolute">
    <xdr:from>
      <xdr:col>7</xdr:col>
      <xdr:colOff>511175</xdr:colOff>
      <xdr:row>7</xdr:row>
      <xdr:rowOff>171450</xdr:rowOff>
    </xdr:from>
    <xdr:to>
      <xdr:col>14</xdr:col>
      <xdr:colOff>466725</xdr:colOff>
      <xdr:row>18</xdr:row>
      <xdr:rowOff>88900</xdr:rowOff>
    </xdr:to>
    <xdr:graphicFrame macro="">
      <xdr:nvGraphicFramePr>
        <xdr:cNvPr id="3" name="Chart 2">
          <a:extLst>
            <a:ext uri="{FF2B5EF4-FFF2-40B4-BE49-F238E27FC236}">
              <a16:creationId xmlns:a16="http://schemas.microsoft.com/office/drawing/2014/main" id="{CBBAE577-EA01-D2CE-5C8F-A246D9ED147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53"/>
  <sheetViews>
    <sheetView showGridLines="0" tabSelected="1" showRuler="0" zoomScale="78" zoomScaleNormal="78" workbookViewId="0">
      <selection activeCell="P45" sqref="P45"/>
    </sheetView>
  </sheetViews>
  <sheetFormatPr baseColWidth="10" defaultColWidth="13.1640625" defaultRowHeight="13" x14ac:dyDescent="0.15"/>
  <sheetData>
    <row r="1" spans="2:2" ht="15" customHeight="1" x14ac:dyDescent="0.15"/>
    <row r="2" spans="2:2" ht="15" customHeight="1" x14ac:dyDescent="0.15">
      <c r="B2" s="1"/>
    </row>
    <row r="3" spans="2:2" ht="15" customHeight="1" x14ac:dyDescent="0.15">
      <c r="B3" s="382"/>
    </row>
    <row r="4" spans="2:2" ht="15" customHeight="1" x14ac:dyDescent="0.15">
      <c r="B4" s="382"/>
    </row>
    <row r="5" spans="2:2" ht="15" customHeight="1" x14ac:dyDescent="0.15"/>
    <row r="6" spans="2:2" ht="15" customHeight="1" x14ac:dyDescent="0.15"/>
    <row r="7" spans="2:2" ht="15" customHeight="1" x14ac:dyDescent="0.15"/>
    <row r="8" spans="2:2" ht="15" customHeight="1" x14ac:dyDescent="0.15"/>
    <row r="9" spans="2:2" ht="15" customHeight="1" x14ac:dyDescent="0.15"/>
    <row r="10" spans="2:2" ht="15" customHeight="1" x14ac:dyDescent="0.15"/>
    <row r="11" spans="2:2" ht="15" customHeight="1" x14ac:dyDescent="0.15"/>
    <row r="12" spans="2:2" ht="15" customHeight="1" x14ac:dyDescent="0.15"/>
    <row r="13" spans="2:2" ht="15" customHeight="1" x14ac:dyDescent="0.15"/>
    <row r="14" spans="2:2" ht="15" customHeight="1" x14ac:dyDescent="0.15"/>
    <row r="15" spans="2:2" ht="15" customHeight="1" x14ac:dyDescent="0.15"/>
    <row r="16" spans="2:2"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sheetData>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56"/>
  <sheetViews>
    <sheetView showGridLines="0" showRuler="0" zoomScale="120" zoomScaleNormal="120" workbookViewId="0">
      <selection activeCell="B54" sqref="B54"/>
    </sheetView>
  </sheetViews>
  <sheetFormatPr baseColWidth="10" defaultColWidth="13.1640625" defaultRowHeight="14" x14ac:dyDescent="0.15"/>
  <cols>
    <col min="1" max="1" width="9.5" style="98" customWidth="1"/>
    <col min="2" max="2" width="70.5" style="98" customWidth="1"/>
    <col min="3" max="8" width="12.5" style="98" customWidth="1"/>
    <col min="9" max="9" width="9.5" style="98" customWidth="1"/>
    <col min="10" max="10" width="7.5" style="98" customWidth="1"/>
    <col min="11" max="11" width="9.5" style="98" customWidth="1"/>
    <col min="12" max="12" width="11.1640625" style="98" customWidth="1"/>
    <col min="13" max="14" width="0" style="98" hidden="1"/>
    <col min="15" max="16384" width="13.1640625" style="98"/>
  </cols>
  <sheetData>
    <row r="1" spans="2:8" ht="16.75" customHeight="1" x14ac:dyDescent="0.15"/>
    <row r="2" spans="2:8" ht="16.75" customHeight="1" x14ac:dyDescent="0.15"/>
    <row r="3" spans="2:8" ht="16.75" customHeight="1" x14ac:dyDescent="0.15"/>
    <row r="4" spans="2:8" ht="16.75" customHeight="1" x14ac:dyDescent="0.15"/>
    <row r="5" spans="2:8" ht="16.75" customHeight="1" x14ac:dyDescent="0.15">
      <c r="B5" s="99" t="s">
        <v>302</v>
      </c>
    </row>
    <row r="6" spans="2:8" ht="16.75" customHeight="1" x14ac:dyDescent="0.15"/>
    <row r="7" spans="2:8" ht="40" customHeight="1" x14ac:dyDescent="0.15">
      <c r="B7" s="452" t="s">
        <v>303</v>
      </c>
      <c r="C7" s="452"/>
      <c r="D7" s="452"/>
      <c r="E7" s="452"/>
      <c r="F7" s="452"/>
      <c r="G7" s="452"/>
      <c r="H7" s="452"/>
    </row>
    <row r="8" spans="2:8" ht="15" customHeight="1" x14ac:dyDescent="0.15"/>
    <row r="9" spans="2:8" ht="14" customHeight="1" x14ac:dyDescent="0.15">
      <c r="B9" s="2" t="s">
        <v>304</v>
      </c>
      <c r="C9" s="446" t="s">
        <v>305</v>
      </c>
      <c r="D9" s="446"/>
      <c r="E9" s="458"/>
      <c r="F9" s="457" t="s">
        <v>306</v>
      </c>
      <c r="G9" s="446"/>
      <c r="H9" s="446"/>
    </row>
    <row r="10" spans="2:8" ht="14" customHeight="1" x14ac:dyDescent="0.15">
      <c r="B10" s="2" t="s">
        <v>98</v>
      </c>
      <c r="C10" s="151" t="s">
        <v>307</v>
      </c>
      <c r="D10" s="151" t="s">
        <v>23</v>
      </c>
      <c r="E10" s="152" t="s">
        <v>88</v>
      </c>
      <c r="F10" s="153" t="s">
        <v>307</v>
      </c>
      <c r="G10" s="151" t="s">
        <v>23</v>
      </c>
      <c r="H10" s="151" t="s">
        <v>88</v>
      </c>
    </row>
    <row r="11" spans="2:8" ht="14" customHeight="1" x14ac:dyDescent="0.15">
      <c r="B11" s="154" t="s">
        <v>124</v>
      </c>
      <c r="C11" s="155">
        <v>0</v>
      </c>
      <c r="D11" s="155">
        <v>0</v>
      </c>
      <c r="E11" s="156">
        <v>0</v>
      </c>
      <c r="F11" s="157">
        <v>0</v>
      </c>
      <c r="G11" s="158">
        <v>0</v>
      </c>
      <c r="H11" s="158">
        <v>0</v>
      </c>
    </row>
    <row r="12" spans="2:8" ht="14" customHeight="1" x14ac:dyDescent="0.15">
      <c r="B12" s="159" t="s">
        <v>167</v>
      </c>
      <c r="C12" s="160">
        <v>0</v>
      </c>
      <c r="D12" s="160">
        <v>0</v>
      </c>
      <c r="E12" s="161">
        <v>0</v>
      </c>
      <c r="F12" s="162">
        <v>0</v>
      </c>
      <c r="G12" s="163">
        <v>0</v>
      </c>
      <c r="H12" s="163">
        <v>0</v>
      </c>
    </row>
    <row r="13" spans="2:8" ht="14" customHeight="1" x14ac:dyDescent="0.15">
      <c r="B13" s="159" t="s">
        <v>125</v>
      </c>
      <c r="C13" s="160">
        <v>0</v>
      </c>
      <c r="D13" s="160">
        <v>0</v>
      </c>
      <c r="E13" s="161">
        <v>0</v>
      </c>
      <c r="F13" s="164">
        <v>0</v>
      </c>
      <c r="G13" s="163">
        <v>0</v>
      </c>
      <c r="H13" s="163">
        <v>0</v>
      </c>
    </row>
    <row r="14" spans="2:8" ht="14" customHeight="1" x14ac:dyDescent="0.15">
      <c r="B14" s="165" t="s">
        <v>187</v>
      </c>
      <c r="C14" s="166">
        <v>0</v>
      </c>
      <c r="D14" s="166">
        <v>0</v>
      </c>
      <c r="E14" s="167">
        <v>0</v>
      </c>
      <c r="F14" s="168">
        <v>0</v>
      </c>
      <c r="G14" s="169">
        <v>0</v>
      </c>
      <c r="H14" s="169">
        <v>0</v>
      </c>
    </row>
    <row r="15" spans="2:8" ht="14" customHeight="1" x14ac:dyDescent="0.15">
      <c r="B15" s="170" t="s">
        <v>127</v>
      </c>
      <c r="C15" s="171">
        <v>0</v>
      </c>
      <c r="D15" s="171">
        <v>0</v>
      </c>
      <c r="E15" s="172">
        <v>0</v>
      </c>
      <c r="F15" s="173">
        <v>0</v>
      </c>
      <c r="G15" s="174">
        <v>0</v>
      </c>
      <c r="H15" s="174">
        <v>0</v>
      </c>
    </row>
    <row r="16" spans="2:8" ht="14" customHeight="1" x14ac:dyDescent="0.15">
      <c r="B16" s="461" t="s">
        <v>308</v>
      </c>
      <c r="C16" s="461"/>
      <c r="D16" s="461"/>
      <c r="E16" s="461"/>
      <c r="F16" s="461"/>
      <c r="G16" s="461"/>
      <c r="H16" s="461"/>
    </row>
    <row r="17" spans="2:7" ht="15" customHeight="1" x14ac:dyDescent="0.15"/>
    <row r="18" spans="2:7" ht="14" customHeight="1" x14ac:dyDescent="0.15">
      <c r="B18" s="2" t="s">
        <v>309</v>
      </c>
      <c r="C18" s="3" t="s">
        <v>36</v>
      </c>
      <c r="D18" s="3" t="s">
        <v>37</v>
      </c>
      <c r="E18" s="3" t="s">
        <v>38</v>
      </c>
      <c r="F18" s="3" t="s">
        <v>39</v>
      </c>
      <c r="G18" s="3" t="s">
        <v>40</v>
      </c>
    </row>
    <row r="19" spans="2:7" ht="14" customHeight="1" x14ac:dyDescent="0.15">
      <c r="B19" s="154" t="s">
        <v>310</v>
      </c>
      <c r="C19" s="336">
        <v>0.78</v>
      </c>
      <c r="D19" s="337">
        <v>0.76</v>
      </c>
      <c r="E19" s="337">
        <v>0.96</v>
      </c>
      <c r="F19" s="337">
        <v>1</v>
      </c>
      <c r="G19" s="337">
        <v>1</v>
      </c>
    </row>
    <row r="20" spans="2:7" ht="14" customHeight="1" x14ac:dyDescent="0.15">
      <c r="B20" s="159" t="s">
        <v>311</v>
      </c>
      <c r="C20" s="338">
        <v>0.88</v>
      </c>
      <c r="D20" s="339">
        <v>0.91</v>
      </c>
      <c r="E20" s="339">
        <v>0.95</v>
      </c>
      <c r="F20" s="339">
        <v>1</v>
      </c>
      <c r="G20" s="339">
        <v>1</v>
      </c>
    </row>
    <row r="21" spans="2:7" ht="14" customHeight="1" thickBot="1" x14ac:dyDescent="0.2">
      <c r="B21" s="175" t="s">
        <v>312</v>
      </c>
      <c r="C21" s="340" t="s">
        <v>55</v>
      </c>
      <c r="D21" s="341" t="s">
        <v>55</v>
      </c>
      <c r="E21" s="341">
        <v>1</v>
      </c>
      <c r="F21" s="341">
        <v>1</v>
      </c>
      <c r="G21" s="341">
        <v>1</v>
      </c>
    </row>
    <row r="22" spans="2:7" ht="15" customHeight="1" x14ac:dyDescent="0.15">
      <c r="B22" s="176"/>
      <c r="C22" s="176"/>
      <c r="D22" s="176"/>
      <c r="E22" s="176"/>
      <c r="F22" s="176"/>
      <c r="G22" s="176"/>
    </row>
    <row r="23" spans="2:7" ht="14" customHeight="1" x14ac:dyDescent="0.15">
      <c r="B23" s="2" t="s">
        <v>313</v>
      </c>
      <c r="C23" s="3" t="s">
        <v>36</v>
      </c>
      <c r="D23" s="3" t="s">
        <v>37</v>
      </c>
      <c r="E23" s="3" t="s">
        <v>38</v>
      </c>
    </row>
    <row r="24" spans="2:7" ht="14" customHeight="1" x14ac:dyDescent="0.15">
      <c r="B24" s="5" t="s">
        <v>314</v>
      </c>
      <c r="C24" s="65">
        <v>0.9</v>
      </c>
      <c r="D24" s="67">
        <v>0.68</v>
      </c>
      <c r="E24" s="67">
        <v>1</v>
      </c>
    </row>
    <row r="25" spans="2:7" ht="14" customHeight="1" x14ac:dyDescent="0.15">
      <c r="B25" s="9" t="s">
        <v>315</v>
      </c>
      <c r="C25" s="107">
        <v>0.94</v>
      </c>
      <c r="D25" s="109">
        <v>0.95</v>
      </c>
      <c r="E25" s="109">
        <v>1</v>
      </c>
    </row>
    <row r="26" spans="2:7" ht="14" customHeight="1" thickBot="1" x14ac:dyDescent="0.2">
      <c r="B26" s="177" t="s">
        <v>316</v>
      </c>
      <c r="C26" s="278" t="s">
        <v>55</v>
      </c>
      <c r="D26" s="279">
        <v>0</v>
      </c>
      <c r="E26" s="279">
        <v>1</v>
      </c>
    </row>
    <row r="27" spans="2:7" ht="14" customHeight="1" x14ac:dyDescent="0.15">
      <c r="B27" s="440" t="s">
        <v>317</v>
      </c>
      <c r="C27" s="440"/>
      <c r="D27" s="440"/>
    </row>
    <row r="28" spans="2:7" ht="14" customHeight="1" x14ac:dyDescent="0.15">
      <c r="B28" s="439" t="s">
        <v>318</v>
      </c>
      <c r="C28" s="459"/>
      <c r="D28" s="459"/>
      <c r="E28" s="124"/>
    </row>
    <row r="29" spans="2:7" ht="14" customHeight="1" x14ac:dyDescent="0.15">
      <c r="B29" s="439" t="s">
        <v>319</v>
      </c>
      <c r="C29" s="459"/>
      <c r="D29" s="459"/>
      <c r="E29" s="124"/>
    </row>
    <row r="30" spans="2:7" ht="30.75" customHeight="1" x14ac:dyDescent="0.15">
      <c r="B30" s="460" t="s">
        <v>320</v>
      </c>
      <c r="C30" s="460"/>
      <c r="D30" s="460"/>
      <c r="E30" s="460"/>
    </row>
    <row r="31" spans="2:7" ht="15" customHeight="1" x14ac:dyDescent="0.15"/>
    <row r="32" spans="2:7" ht="14" customHeight="1" x14ac:dyDescent="0.15">
      <c r="B32" s="178" t="s">
        <v>321</v>
      </c>
      <c r="C32" s="179" t="s">
        <v>36</v>
      </c>
      <c r="D32" s="179" t="s">
        <v>37</v>
      </c>
      <c r="E32" s="179" t="s">
        <v>38</v>
      </c>
    </row>
    <row r="33" spans="2:7" ht="14" customHeight="1" x14ac:dyDescent="0.15">
      <c r="B33" s="180" t="s">
        <v>322</v>
      </c>
      <c r="C33" s="181">
        <v>0</v>
      </c>
      <c r="D33" s="182">
        <v>0</v>
      </c>
      <c r="E33" s="182">
        <v>0</v>
      </c>
    </row>
    <row r="34" spans="2:7" ht="29.5" customHeight="1" x14ac:dyDescent="0.15">
      <c r="B34" s="183" t="s">
        <v>323</v>
      </c>
      <c r="C34" s="181">
        <v>0</v>
      </c>
      <c r="D34" s="182">
        <v>0</v>
      </c>
      <c r="E34" s="182">
        <v>0</v>
      </c>
    </row>
    <row r="35" spans="2:7" ht="14" customHeight="1" x14ac:dyDescent="0.15">
      <c r="B35" s="9" t="s">
        <v>324</v>
      </c>
      <c r="C35" s="181">
        <v>0</v>
      </c>
      <c r="D35" s="182">
        <v>0</v>
      </c>
      <c r="E35" s="182">
        <v>0</v>
      </c>
    </row>
    <row r="36" spans="2:7" ht="32.5" customHeight="1" x14ac:dyDescent="0.15">
      <c r="B36" s="9" t="s">
        <v>325</v>
      </c>
      <c r="C36" s="181">
        <v>0</v>
      </c>
      <c r="D36" s="182">
        <v>0</v>
      </c>
      <c r="E36" s="182">
        <v>0</v>
      </c>
    </row>
    <row r="37" spans="2:7" ht="14" customHeight="1" x14ac:dyDescent="0.15">
      <c r="B37" s="114" t="s">
        <v>326</v>
      </c>
      <c r="C37" s="185">
        <v>0</v>
      </c>
      <c r="D37" s="186">
        <v>0</v>
      </c>
      <c r="E37" s="186">
        <v>0</v>
      </c>
    </row>
    <row r="38" spans="2:7" ht="14" customHeight="1" x14ac:dyDescent="0.15">
      <c r="B38" s="440" t="s">
        <v>327</v>
      </c>
      <c r="C38" s="440"/>
      <c r="D38" s="440"/>
      <c r="E38" s="440"/>
    </row>
    <row r="39" spans="2:7" ht="15" customHeight="1" x14ac:dyDescent="0.15"/>
    <row r="40" spans="2:7" ht="14" customHeight="1" x14ac:dyDescent="0.15">
      <c r="B40" s="2" t="s">
        <v>328</v>
      </c>
      <c r="C40" s="3" t="s">
        <v>36</v>
      </c>
      <c r="D40" s="3" t="s">
        <v>37</v>
      </c>
      <c r="E40" s="3" t="s">
        <v>38</v>
      </c>
      <c r="F40" s="3" t="s">
        <v>39</v>
      </c>
      <c r="G40" s="3" t="s">
        <v>40</v>
      </c>
    </row>
    <row r="41" spans="2:7" ht="14" customHeight="1" x14ac:dyDescent="0.15">
      <c r="B41" s="187" t="s">
        <v>329</v>
      </c>
      <c r="C41" s="188">
        <v>17</v>
      </c>
      <c r="D41" s="189">
        <v>16</v>
      </c>
      <c r="E41" s="189">
        <v>20</v>
      </c>
      <c r="F41" s="189">
        <v>17</v>
      </c>
      <c r="G41" s="189">
        <v>19</v>
      </c>
    </row>
    <row r="42" spans="2:7" ht="14" customHeight="1" x14ac:dyDescent="0.15">
      <c r="B42" s="190" t="s">
        <v>330</v>
      </c>
      <c r="C42" s="191">
        <v>0.52</v>
      </c>
      <c r="D42" s="192">
        <v>0.38</v>
      </c>
      <c r="E42" s="192">
        <v>0.41</v>
      </c>
      <c r="F42" s="192">
        <v>0.38</v>
      </c>
      <c r="G42" s="192">
        <v>0.47</v>
      </c>
    </row>
    <row r="43" spans="2:7" ht="14" customHeight="1" thickBot="1" x14ac:dyDescent="0.2">
      <c r="B43" s="193" t="s">
        <v>331</v>
      </c>
      <c r="C43" s="335">
        <v>0.53</v>
      </c>
      <c r="D43" s="281">
        <v>0.62</v>
      </c>
      <c r="E43" s="281">
        <v>0.6</v>
      </c>
      <c r="F43" s="281">
        <v>0.36</v>
      </c>
      <c r="G43" s="281">
        <v>0.57999999999999996</v>
      </c>
    </row>
    <row r="44" spans="2:7" ht="14" customHeight="1" x14ac:dyDescent="0.15">
      <c r="B44" s="106" t="s">
        <v>332</v>
      </c>
      <c r="C44" s="194"/>
      <c r="D44" s="194"/>
      <c r="E44" s="195"/>
      <c r="F44" s="195"/>
      <c r="G44" s="195"/>
    </row>
    <row r="45" spans="2:7" ht="14" customHeight="1" x14ac:dyDescent="0.15">
      <c r="B45" s="100" t="s">
        <v>333</v>
      </c>
      <c r="E45" s="196"/>
      <c r="F45" s="196"/>
      <c r="G45" s="196"/>
    </row>
    <row r="46" spans="2:7" ht="15" customHeight="1" x14ac:dyDescent="0.15">
      <c r="B46" s="197"/>
      <c r="C46" s="196"/>
      <c r="D46" s="196"/>
      <c r="E46" s="196"/>
      <c r="F46" s="196"/>
      <c r="G46" s="196"/>
    </row>
    <row r="47" spans="2:7" ht="14" customHeight="1" x14ac:dyDescent="0.15">
      <c r="B47" s="2" t="s">
        <v>334</v>
      </c>
      <c r="C47" s="3" t="s">
        <v>36</v>
      </c>
      <c r="D47" s="3" t="s">
        <v>37</v>
      </c>
      <c r="E47" s="3" t="s">
        <v>38</v>
      </c>
      <c r="F47" s="196"/>
      <c r="G47" s="196"/>
    </row>
    <row r="48" spans="2:7" ht="14" customHeight="1" x14ac:dyDescent="0.15">
      <c r="B48" s="187" t="s">
        <v>329</v>
      </c>
      <c r="C48" s="198">
        <v>15</v>
      </c>
      <c r="D48" s="199">
        <v>3</v>
      </c>
      <c r="E48" s="199">
        <v>2</v>
      </c>
      <c r="F48" s="196"/>
      <c r="G48" s="196"/>
    </row>
    <row r="49" spans="2:7" ht="14" customHeight="1" x14ac:dyDescent="0.15">
      <c r="B49" s="190" t="s">
        <v>330</v>
      </c>
      <c r="C49" s="191">
        <v>1.41</v>
      </c>
      <c r="D49" s="192">
        <v>0.31</v>
      </c>
      <c r="E49" s="192">
        <f>(E48/853)*100</f>
        <v>0.23446658851113714</v>
      </c>
      <c r="F49" s="196"/>
      <c r="G49" s="196"/>
    </row>
    <row r="50" spans="2:7" ht="14" customHeight="1" thickBot="1" x14ac:dyDescent="0.2">
      <c r="B50" s="193" t="s">
        <v>331</v>
      </c>
      <c r="C50" s="335">
        <v>0.53</v>
      </c>
      <c r="D50" s="281">
        <v>0</v>
      </c>
      <c r="E50" s="281">
        <v>0.5</v>
      </c>
      <c r="F50" s="196"/>
      <c r="G50" s="196"/>
    </row>
    <row r="51" spans="2:7" ht="14" customHeight="1" x14ac:dyDescent="0.15">
      <c r="B51" s="106" t="s">
        <v>332</v>
      </c>
      <c r="C51" s="106"/>
      <c r="D51" s="106"/>
    </row>
    <row r="52" spans="2:7" ht="14" customHeight="1" x14ac:dyDescent="0.15">
      <c r="B52" s="100" t="s">
        <v>333</v>
      </c>
    </row>
    <row r="53" spans="2:7" ht="16.75" customHeight="1" x14ac:dyDescent="0.15"/>
    <row r="54" spans="2:7" ht="16.75" customHeight="1" x14ac:dyDescent="0.15"/>
    <row r="55" spans="2:7" ht="16.75" customHeight="1" x14ac:dyDescent="0.15"/>
    <row r="56" spans="2:7" ht="16.75" customHeight="1" x14ac:dyDescent="0.15"/>
  </sheetData>
  <mergeCells count="9">
    <mergeCell ref="F9:H9"/>
    <mergeCell ref="C9:E9"/>
    <mergeCell ref="B27:D27"/>
    <mergeCell ref="B7:H7"/>
    <mergeCell ref="B38:E38"/>
    <mergeCell ref="B28:D28"/>
    <mergeCell ref="B29:D29"/>
    <mergeCell ref="B30:E30"/>
    <mergeCell ref="B16:H16"/>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H55"/>
  <sheetViews>
    <sheetView showGridLines="0" showRuler="0" zoomScale="140" zoomScaleNormal="140" workbookViewId="0">
      <selection activeCell="B18" sqref="B18"/>
    </sheetView>
  </sheetViews>
  <sheetFormatPr baseColWidth="10" defaultColWidth="13.1640625" defaultRowHeight="14" x14ac:dyDescent="0.15"/>
  <cols>
    <col min="1" max="1" width="9.5" style="98" customWidth="1"/>
    <col min="2" max="2" width="71.5" style="98" customWidth="1"/>
    <col min="3" max="3" width="10.5" style="98" customWidth="1"/>
    <col min="4" max="6" width="9.5" style="98" customWidth="1"/>
    <col min="7" max="7" width="10.5" style="98" customWidth="1"/>
    <col min="8" max="8" width="9.5" style="98" customWidth="1"/>
    <col min="9" max="9" width="10.5" style="98" customWidth="1"/>
    <col min="10" max="16384" width="13.1640625" style="98"/>
  </cols>
  <sheetData>
    <row r="1" spans="2:8" ht="16.75" customHeight="1" x14ac:dyDescent="0.15"/>
    <row r="2" spans="2:8" ht="16.75" customHeight="1" x14ac:dyDescent="0.15">
      <c r="C2" s="204"/>
    </row>
    <row r="3" spans="2:8" ht="16.75" customHeight="1" x14ac:dyDescent="0.15"/>
    <row r="4" spans="2:8" ht="16.75" customHeight="1" x14ac:dyDescent="0.15"/>
    <row r="5" spans="2:8" ht="16.75" customHeight="1" x14ac:dyDescent="0.15">
      <c r="B5" s="99" t="s">
        <v>335</v>
      </c>
    </row>
    <row r="6" spans="2:8" ht="16.75" customHeight="1" x14ac:dyDescent="0.15"/>
    <row r="7" spans="2:8" ht="16.75" customHeight="1" x14ac:dyDescent="0.15">
      <c r="B7" s="2" t="s">
        <v>336</v>
      </c>
      <c r="C7" s="205" t="s">
        <v>337</v>
      </c>
      <c r="D7" s="3" t="s">
        <v>37</v>
      </c>
      <c r="E7" s="3" t="s">
        <v>38</v>
      </c>
      <c r="F7" s="3" t="s">
        <v>39</v>
      </c>
      <c r="G7" s="3" t="s">
        <v>40</v>
      </c>
      <c r="H7" s="101"/>
    </row>
    <row r="8" spans="2:8" ht="16.75" customHeight="1" x14ac:dyDescent="0.15">
      <c r="B8" s="5" t="s">
        <v>338</v>
      </c>
      <c r="C8" s="206">
        <v>8304800000</v>
      </c>
      <c r="D8" s="207">
        <v>7666100000</v>
      </c>
      <c r="E8" s="207">
        <v>8897800000</v>
      </c>
      <c r="F8" s="208">
        <v>8371500000</v>
      </c>
      <c r="G8" s="208">
        <v>9717900000</v>
      </c>
      <c r="H8" s="101"/>
    </row>
    <row r="9" spans="2:8" ht="16.75" customHeight="1" x14ac:dyDescent="0.15">
      <c r="B9" s="9" t="s">
        <v>339</v>
      </c>
      <c r="C9" s="206">
        <v>7108200000</v>
      </c>
      <c r="D9" s="209">
        <v>6810000000</v>
      </c>
      <c r="E9" s="209">
        <v>8013600000</v>
      </c>
      <c r="F9" s="210">
        <v>7391800000</v>
      </c>
      <c r="G9" s="210">
        <v>8273400000</v>
      </c>
      <c r="H9" s="101"/>
    </row>
    <row r="10" spans="2:8" ht="16.75" customHeight="1" x14ac:dyDescent="0.15">
      <c r="B10" s="9" t="s">
        <v>340</v>
      </c>
      <c r="C10" s="206">
        <v>777200000</v>
      </c>
      <c r="D10" s="209">
        <v>766100000</v>
      </c>
      <c r="E10" s="209">
        <v>792300000</v>
      </c>
      <c r="F10" s="210">
        <v>679400000</v>
      </c>
      <c r="G10" s="210">
        <v>667100000</v>
      </c>
      <c r="H10" s="101"/>
    </row>
    <row r="11" spans="2:8" ht="16.75" customHeight="1" x14ac:dyDescent="0.15">
      <c r="B11" s="9" t="s">
        <v>341</v>
      </c>
      <c r="C11" s="206">
        <v>56400000</v>
      </c>
      <c r="D11" s="209">
        <v>55100000</v>
      </c>
      <c r="E11" s="209">
        <v>73700000</v>
      </c>
      <c r="F11" s="210">
        <v>35400000</v>
      </c>
      <c r="G11" s="210">
        <v>19800000</v>
      </c>
      <c r="H11" s="101"/>
    </row>
    <row r="12" spans="2:8" ht="16.75" customHeight="1" x14ac:dyDescent="0.15">
      <c r="B12" s="9" t="s">
        <v>342</v>
      </c>
      <c r="C12" s="206">
        <v>68800000</v>
      </c>
      <c r="D12" s="209">
        <v>106200000</v>
      </c>
      <c r="E12" s="209">
        <v>43100000</v>
      </c>
      <c r="F12" s="210">
        <v>63000000</v>
      </c>
      <c r="G12" s="210">
        <v>185800000</v>
      </c>
      <c r="H12" s="101"/>
    </row>
    <row r="13" spans="2:8" ht="16.75" customHeight="1" x14ac:dyDescent="0.15">
      <c r="B13" s="9" t="s">
        <v>343</v>
      </c>
      <c r="C13" s="206">
        <v>52200000</v>
      </c>
      <c r="D13" s="209">
        <v>38600000</v>
      </c>
      <c r="E13" s="209">
        <v>40600000</v>
      </c>
      <c r="F13" s="210">
        <v>123600000</v>
      </c>
      <c r="G13" s="210">
        <v>140200000</v>
      </c>
      <c r="H13" s="101"/>
    </row>
    <row r="14" spans="2:8" ht="16.75" customHeight="1" x14ac:dyDescent="0.15">
      <c r="B14" s="9" t="s">
        <v>344</v>
      </c>
      <c r="C14" s="206">
        <v>241999999.99999899</v>
      </c>
      <c r="D14" s="209">
        <v>-109900000</v>
      </c>
      <c r="E14" s="219">
        <v>-65500000</v>
      </c>
      <c r="F14" s="220">
        <v>78300000</v>
      </c>
      <c r="G14" s="220">
        <v>431600000</v>
      </c>
      <c r="H14" s="101"/>
    </row>
    <row r="15" spans="2:8" ht="16.75" customHeight="1" x14ac:dyDescent="0.15">
      <c r="B15" s="159" t="s">
        <v>345</v>
      </c>
      <c r="C15" s="354">
        <v>7720000</v>
      </c>
      <c r="D15" s="355">
        <v>7858000</v>
      </c>
      <c r="E15" s="355">
        <v>9090000</v>
      </c>
      <c r="F15" s="356">
        <v>9234000</v>
      </c>
      <c r="G15" s="356">
        <v>9874000</v>
      </c>
      <c r="H15" s="101"/>
    </row>
    <row r="16" spans="2:8" ht="16.75" customHeight="1" x14ac:dyDescent="0.15">
      <c r="B16" s="159" t="s">
        <v>346</v>
      </c>
      <c r="C16" s="354">
        <v>6334000</v>
      </c>
      <c r="D16" s="357">
        <v>6762000</v>
      </c>
      <c r="E16" s="355">
        <v>7881000</v>
      </c>
      <c r="F16" s="356">
        <v>7972000</v>
      </c>
      <c r="G16" s="356">
        <v>8106000</v>
      </c>
      <c r="H16" s="101"/>
    </row>
    <row r="17" spans="2:8" ht="16.75" customHeight="1" x14ac:dyDescent="0.15">
      <c r="B17" s="9" t="s">
        <v>347</v>
      </c>
      <c r="C17" s="354">
        <v>1243000</v>
      </c>
      <c r="D17" s="355">
        <v>1261000</v>
      </c>
      <c r="E17" s="355">
        <v>1322000</v>
      </c>
      <c r="F17" s="356">
        <v>1460000</v>
      </c>
      <c r="G17" s="356">
        <v>1601000</v>
      </c>
      <c r="H17" s="101"/>
    </row>
    <row r="18" spans="2:8" ht="16.75" customHeight="1" x14ac:dyDescent="0.15">
      <c r="B18" s="9" t="s">
        <v>348</v>
      </c>
      <c r="C18" s="358">
        <v>7577000</v>
      </c>
      <c r="D18" s="355">
        <v>7602000</v>
      </c>
      <c r="E18" s="355">
        <v>9203000</v>
      </c>
      <c r="F18" s="359">
        <v>9432000</v>
      </c>
      <c r="G18" s="359">
        <v>9707000</v>
      </c>
      <c r="H18" s="101"/>
    </row>
    <row r="19" spans="2:8" ht="16.75" customHeight="1" x14ac:dyDescent="0.15">
      <c r="B19" s="9" t="s">
        <v>349</v>
      </c>
      <c r="C19" s="211">
        <v>16800000</v>
      </c>
      <c r="D19" s="349">
        <v>8800000</v>
      </c>
      <c r="E19" s="212">
        <v>6100000</v>
      </c>
      <c r="F19" s="213">
        <v>3800000</v>
      </c>
      <c r="G19" s="213">
        <v>2700000</v>
      </c>
      <c r="H19" s="101"/>
    </row>
    <row r="20" spans="2:8" ht="17.5" customHeight="1" thickBot="1" x14ac:dyDescent="0.2">
      <c r="B20" s="177" t="s">
        <v>350</v>
      </c>
      <c r="C20" s="351">
        <v>4015</v>
      </c>
      <c r="D20" s="352">
        <v>3916</v>
      </c>
      <c r="E20" s="352">
        <v>3917</v>
      </c>
      <c r="F20" s="353">
        <v>4306</v>
      </c>
      <c r="G20" s="353">
        <v>4071</v>
      </c>
      <c r="H20" s="101"/>
    </row>
    <row r="21" spans="2:8" ht="14" customHeight="1" x14ac:dyDescent="0.15">
      <c r="B21" s="106" t="s">
        <v>351</v>
      </c>
      <c r="C21" s="106"/>
      <c r="D21" s="106"/>
      <c r="E21" s="106"/>
      <c r="F21" s="106"/>
      <c r="G21" s="106"/>
    </row>
    <row r="22" spans="2:8" ht="14" customHeight="1" x14ac:dyDescent="0.15">
      <c r="B22" s="100" t="s">
        <v>352</v>
      </c>
    </row>
    <row r="23" spans="2:8" ht="16.75" customHeight="1" x14ac:dyDescent="0.15">
      <c r="B23" s="100" t="s">
        <v>353</v>
      </c>
    </row>
    <row r="24" spans="2:8" ht="16.75" customHeight="1" x14ac:dyDescent="0.15">
      <c r="B24" s="100" t="s">
        <v>354</v>
      </c>
    </row>
    <row r="25" spans="2:8" ht="16.75" customHeight="1" x14ac:dyDescent="0.15">
      <c r="B25" s="100" t="s">
        <v>206</v>
      </c>
    </row>
    <row r="26" spans="2:8" ht="16.75" customHeight="1" x14ac:dyDescent="0.15">
      <c r="B26" s="100" t="s">
        <v>355</v>
      </c>
    </row>
    <row r="27" spans="2:8" ht="16.75" customHeight="1" x14ac:dyDescent="0.15"/>
    <row r="28" spans="2:8" ht="16.75" customHeight="1" x14ac:dyDescent="0.15">
      <c r="B28" s="2" t="s">
        <v>356</v>
      </c>
      <c r="C28" s="3" t="s">
        <v>36</v>
      </c>
      <c r="D28" s="3" t="s">
        <v>37</v>
      </c>
      <c r="E28" s="3" t="s">
        <v>38</v>
      </c>
      <c r="F28" s="3" t="s">
        <v>39</v>
      </c>
      <c r="G28" s="3" t="s">
        <v>40</v>
      </c>
    </row>
    <row r="29" spans="2:8" ht="16.75" customHeight="1" x14ac:dyDescent="0.15">
      <c r="B29" s="5" t="s">
        <v>357</v>
      </c>
      <c r="C29" s="200">
        <v>643930</v>
      </c>
      <c r="D29" s="201">
        <v>520000</v>
      </c>
      <c r="E29" s="201">
        <v>1100000</v>
      </c>
      <c r="F29" s="201">
        <v>700000</v>
      </c>
      <c r="G29" s="201">
        <v>600000</v>
      </c>
    </row>
    <row r="30" spans="2:8" ht="17.5" customHeight="1" thickBot="1" x14ac:dyDescent="0.2">
      <c r="B30" s="177" t="s">
        <v>358</v>
      </c>
      <c r="C30" s="214">
        <v>903</v>
      </c>
      <c r="D30" s="215">
        <v>963</v>
      </c>
      <c r="E30" s="215">
        <v>794</v>
      </c>
      <c r="F30" s="215">
        <v>725</v>
      </c>
      <c r="G30" s="215">
        <v>625</v>
      </c>
    </row>
    <row r="31" spans="2:8" ht="16.75" customHeight="1" x14ac:dyDescent="0.15">
      <c r="B31" s="106" t="s">
        <v>359</v>
      </c>
      <c r="C31" s="106"/>
      <c r="D31" s="176"/>
      <c r="E31" s="176"/>
      <c r="F31" s="176"/>
      <c r="G31" s="176"/>
    </row>
    <row r="32" spans="2:8" ht="16.75" customHeight="1" x14ac:dyDescent="0.15"/>
    <row r="33" spans="2:7" ht="16.75" customHeight="1" x14ac:dyDescent="0.15">
      <c r="B33" s="216" t="s">
        <v>360</v>
      </c>
      <c r="C33" s="3" t="s">
        <v>36</v>
      </c>
      <c r="D33" s="3" t="s">
        <v>37</v>
      </c>
      <c r="E33" s="3" t="s">
        <v>38</v>
      </c>
      <c r="F33" s="3" t="s">
        <v>39</v>
      </c>
      <c r="G33" s="3" t="s">
        <v>40</v>
      </c>
    </row>
    <row r="34" spans="2:7" ht="16.75" customHeight="1" x14ac:dyDescent="0.15">
      <c r="B34" s="5" t="s">
        <v>361</v>
      </c>
      <c r="C34" s="200">
        <v>2259339.19</v>
      </c>
      <c r="D34" s="201">
        <v>1550000</v>
      </c>
      <c r="E34" s="202">
        <v>2720000</v>
      </c>
      <c r="F34" s="202">
        <v>1220000</v>
      </c>
      <c r="G34" s="202">
        <v>1310000</v>
      </c>
    </row>
    <row r="35" spans="2:7" ht="17.5" customHeight="1" thickBot="1" x14ac:dyDescent="0.2">
      <c r="B35" s="217" t="s">
        <v>127</v>
      </c>
      <c r="C35" s="218">
        <v>2259339.19</v>
      </c>
      <c r="D35" s="203">
        <v>1550000</v>
      </c>
      <c r="E35" s="203">
        <v>2720000</v>
      </c>
      <c r="F35" s="203">
        <v>1220000</v>
      </c>
      <c r="G35" s="203">
        <v>1310000</v>
      </c>
    </row>
    <row r="36" spans="2:7" ht="16.75" customHeight="1" x14ac:dyDescent="0.15">
      <c r="B36" s="453" t="s">
        <v>362</v>
      </c>
      <c r="C36" s="453"/>
      <c r="D36" s="453"/>
      <c r="E36" s="453"/>
      <c r="F36" s="453"/>
      <c r="G36" s="453"/>
    </row>
    <row r="37" spans="2:7" ht="16.75" customHeight="1" x14ac:dyDescent="0.15"/>
    <row r="38" spans="2:7" ht="16.75" customHeight="1" x14ac:dyDescent="0.15"/>
    <row r="39" spans="2:7" ht="16.75" customHeight="1" x14ac:dyDescent="0.15"/>
    <row r="40" spans="2:7" ht="16.75" customHeight="1" x14ac:dyDescent="0.15"/>
    <row r="41" spans="2:7" ht="16.75" customHeight="1" x14ac:dyDescent="0.15"/>
    <row r="42" spans="2:7" ht="16.75" customHeight="1" x14ac:dyDescent="0.15"/>
    <row r="43" spans="2:7" ht="16.75" customHeight="1" x14ac:dyDescent="0.15"/>
    <row r="44" spans="2:7" ht="16.75" customHeight="1" x14ac:dyDescent="0.15"/>
    <row r="45" spans="2:7" ht="16.75" customHeight="1" x14ac:dyDescent="0.15"/>
    <row r="46" spans="2:7" ht="16.75" customHeight="1" x14ac:dyDescent="0.15"/>
    <row r="47" spans="2:7" ht="16.75" customHeight="1" x14ac:dyDescent="0.15"/>
    <row r="48" spans="2:7"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sheetData>
  <mergeCells count="1">
    <mergeCell ref="B36:G36"/>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41"/>
  <sheetViews>
    <sheetView showGridLines="0" showRuler="0" workbookViewId="0">
      <selection activeCell="C49" sqref="C49"/>
    </sheetView>
  </sheetViews>
  <sheetFormatPr baseColWidth="10" defaultColWidth="13.1640625" defaultRowHeight="13" x14ac:dyDescent="0.15"/>
  <cols>
    <col min="1" max="37" width="9.5" customWidth="1"/>
  </cols>
  <sheetData>
    <row r="1" ht="16.75" customHeight="1" x14ac:dyDescent="0.15"/>
    <row r="2" ht="16.75" customHeight="1" x14ac:dyDescent="0.15"/>
    <row r="3" ht="16.75" customHeight="1" x14ac:dyDescent="0.15"/>
    <row r="4" ht="16.75" customHeight="1" x14ac:dyDescent="0.15"/>
    <row r="5" ht="16.75" customHeight="1" x14ac:dyDescent="0.15"/>
    <row r="6" ht="16.75" customHeight="1" x14ac:dyDescent="0.15"/>
    <row r="7" ht="16.75" customHeight="1" x14ac:dyDescent="0.15"/>
    <row r="8" ht="16.75" customHeight="1" x14ac:dyDescent="0.15"/>
    <row r="9" ht="16.75" customHeight="1" x14ac:dyDescent="0.15"/>
    <row r="10" ht="16.75" customHeight="1" x14ac:dyDescent="0.15"/>
    <row r="11" ht="16.75" customHeight="1" x14ac:dyDescent="0.15"/>
    <row r="12" ht="16.75" customHeight="1" x14ac:dyDescent="0.15"/>
    <row r="13" ht="16.75" customHeight="1" x14ac:dyDescent="0.15"/>
    <row r="14" ht="16.75" customHeight="1" x14ac:dyDescent="0.15"/>
    <row r="15" ht="16.75" customHeight="1" x14ac:dyDescent="0.15"/>
    <row r="16" ht="16.75" customHeight="1" x14ac:dyDescent="0.15"/>
    <row r="17" ht="16.75" customHeight="1" x14ac:dyDescent="0.15"/>
    <row r="18" ht="16.75" customHeight="1" x14ac:dyDescent="0.15"/>
    <row r="19" ht="16.75" customHeight="1" x14ac:dyDescent="0.15"/>
    <row r="20" ht="16.75" customHeight="1" x14ac:dyDescent="0.15"/>
    <row r="21" ht="16.75" customHeight="1" x14ac:dyDescent="0.15"/>
    <row r="22" ht="16.75" customHeight="1" x14ac:dyDescent="0.15"/>
    <row r="23" ht="16.75" customHeight="1" x14ac:dyDescent="0.15"/>
    <row r="24" ht="16.75" customHeight="1" x14ac:dyDescent="0.15"/>
    <row r="25" ht="16.75" customHeight="1" x14ac:dyDescent="0.15"/>
    <row r="26" ht="16.75" customHeight="1" x14ac:dyDescent="0.15"/>
    <row r="27" ht="16.75" customHeight="1" x14ac:dyDescent="0.15"/>
    <row r="28" ht="16.75" customHeight="1" x14ac:dyDescent="0.15"/>
    <row r="29" ht="16.75" customHeight="1" x14ac:dyDescent="0.15"/>
    <row r="30" ht="16.75" customHeight="1" x14ac:dyDescent="0.15"/>
    <row r="31" ht="16.75" customHeight="1" x14ac:dyDescent="0.15"/>
    <row r="32" ht="16.7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58"/>
  <sheetViews>
    <sheetView showGridLines="0" showRuler="0" zoomScaleNormal="100" workbookViewId="0"/>
  </sheetViews>
  <sheetFormatPr baseColWidth="10" defaultColWidth="13.1640625" defaultRowHeight="14" x14ac:dyDescent="0.15"/>
  <cols>
    <col min="1" max="1" width="8.5" style="98" customWidth="1"/>
    <col min="2" max="2" width="145" style="98" customWidth="1"/>
    <col min="3" max="8" width="8.5" style="98" customWidth="1"/>
    <col min="9" max="16384" width="13.1640625" style="98"/>
  </cols>
  <sheetData>
    <row r="1" spans="2:2" ht="16.75" customHeight="1" x14ac:dyDescent="0.15"/>
    <row r="2" spans="2:2" ht="16.75" customHeight="1" x14ac:dyDescent="0.15"/>
    <row r="3" spans="2:2" ht="20.5" customHeight="1" x14ac:dyDescent="0.15"/>
    <row r="4" spans="2:2" ht="20.5" customHeight="1" x14ac:dyDescent="0.15"/>
    <row r="5" spans="2:2" ht="16.75" customHeight="1" x14ac:dyDescent="0.15">
      <c r="B5" s="126" t="s">
        <v>0</v>
      </c>
    </row>
    <row r="6" spans="2:2" ht="16.75" customHeight="1" x14ac:dyDescent="0.15">
      <c r="B6" s="100" t="s">
        <v>1</v>
      </c>
    </row>
    <row r="7" spans="2:2" ht="34.5" customHeight="1" x14ac:dyDescent="0.15">
      <c r="B7" s="246" t="s">
        <v>2</v>
      </c>
    </row>
    <row r="8" spans="2:2" ht="16.75" customHeight="1" x14ac:dyDescent="0.15"/>
    <row r="9" spans="2:2" ht="16.75" customHeight="1" x14ac:dyDescent="0.15">
      <c r="B9" s="342" t="s">
        <v>3</v>
      </c>
    </row>
    <row r="10" spans="2:2" ht="49" customHeight="1" x14ac:dyDescent="0.15">
      <c r="B10" s="246" t="s">
        <v>4</v>
      </c>
    </row>
    <row r="11" spans="2:2" ht="30.75" customHeight="1" x14ac:dyDescent="0.15">
      <c r="B11" s="100" t="s">
        <v>5</v>
      </c>
    </row>
    <row r="12" spans="2:2" x14ac:dyDescent="0.15">
      <c r="B12" s="100"/>
    </row>
    <row r="13" spans="2:2" ht="16.75" customHeight="1" x14ac:dyDescent="0.15">
      <c r="B13" s="126" t="s">
        <v>6</v>
      </c>
    </row>
    <row r="14" spans="2:2" ht="70" customHeight="1" x14ac:dyDescent="0.15">
      <c r="B14" s="100" t="s">
        <v>7</v>
      </c>
    </row>
    <row r="15" spans="2:2" ht="16.75" customHeight="1" x14ac:dyDescent="0.15"/>
    <row r="16" spans="2:2" ht="16.75" customHeight="1" x14ac:dyDescent="0.15">
      <c r="B16" s="126" t="s">
        <v>8</v>
      </c>
    </row>
    <row r="17" spans="2:3" ht="16.75" customHeight="1" x14ac:dyDescent="0.15">
      <c r="B17" s="100" t="s">
        <v>9</v>
      </c>
    </row>
    <row r="18" spans="2:3" ht="19.25" customHeight="1" x14ac:dyDescent="0.15">
      <c r="B18" s="100" t="s">
        <v>10</v>
      </c>
    </row>
    <row r="19" spans="2:3" s="124" customFormat="1" ht="67" customHeight="1" x14ac:dyDescent="0.15">
      <c r="B19" s="150" t="s">
        <v>11</v>
      </c>
    </row>
    <row r="20" spans="2:3" ht="16.75" customHeight="1" x14ac:dyDescent="0.15"/>
    <row r="21" spans="2:3" ht="16.75" customHeight="1" x14ac:dyDescent="0.15">
      <c r="B21" s="126" t="s">
        <v>12</v>
      </c>
    </row>
    <row r="22" spans="2:3" ht="25" customHeight="1" x14ac:dyDescent="0.15">
      <c r="B22" s="100" t="s">
        <v>13</v>
      </c>
    </row>
    <row r="23" spans="2:3" ht="16.75" customHeight="1" x14ac:dyDescent="0.15">
      <c r="B23" s="127" t="s">
        <v>14</v>
      </c>
    </row>
    <row r="24" spans="2:3" ht="16.75" customHeight="1" x14ac:dyDescent="0.15"/>
    <row r="25" spans="2:3" ht="16.75" customHeight="1" x14ac:dyDescent="0.15">
      <c r="B25" s="126" t="s">
        <v>15</v>
      </c>
    </row>
    <row r="26" spans="2:3" ht="29.5" customHeight="1" x14ac:dyDescent="0.15">
      <c r="B26" s="100" t="s">
        <v>16</v>
      </c>
      <c r="C26" s="101"/>
    </row>
    <row r="27" spans="2:3" ht="16.75" customHeight="1" x14ac:dyDescent="0.15"/>
    <row r="28" spans="2:3" ht="16.75" customHeight="1" x14ac:dyDescent="0.15">
      <c r="B28" s="126" t="s">
        <v>17</v>
      </c>
    </row>
    <row r="29" spans="2:3" ht="29" customHeight="1" x14ac:dyDescent="0.15">
      <c r="B29" s="246" t="s">
        <v>18</v>
      </c>
    </row>
    <row r="30" spans="2:3" ht="16.75" customHeight="1" x14ac:dyDescent="0.15"/>
    <row r="31" spans="2:3" ht="16.75" customHeight="1" x14ac:dyDescent="0.15"/>
    <row r="32" spans="2:3" ht="16.75" customHeight="1" x14ac:dyDescent="0.15"/>
    <row r="33" ht="16.75" customHeight="1" x14ac:dyDescent="0.15"/>
    <row r="34" ht="16.75" customHeight="1" x14ac:dyDescent="0.15"/>
    <row r="35" ht="16.75" customHeight="1" x14ac:dyDescent="0.15"/>
    <row r="36" ht="16.75" customHeight="1" x14ac:dyDescent="0.15"/>
    <row r="37" ht="16.75" customHeight="1" x14ac:dyDescent="0.15"/>
    <row r="38" ht="16.75" customHeight="1" x14ac:dyDescent="0.15"/>
    <row r="39" ht="16.75" customHeight="1" x14ac:dyDescent="0.15"/>
    <row r="40" ht="16.75" customHeight="1" x14ac:dyDescent="0.15"/>
    <row r="41" ht="16.75" customHeight="1" x14ac:dyDescent="0.15"/>
    <row r="42" ht="16.75" customHeight="1" x14ac:dyDescent="0.15"/>
    <row r="43" ht="16.75" customHeight="1" x14ac:dyDescent="0.15"/>
    <row r="44" ht="16.75" customHeight="1" x14ac:dyDescent="0.15"/>
    <row r="45" ht="16.75" customHeight="1" x14ac:dyDescent="0.15"/>
    <row r="46" ht="16.75" customHeight="1" x14ac:dyDescent="0.15"/>
    <row r="47" ht="16.75" customHeight="1" x14ac:dyDescent="0.15"/>
    <row r="48" ht="16.75" customHeight="1" x14ac:dyDescent="0.15"/>
    <row r="49" ht="16.75" customHeight="1" x14ac:dyDescent="0.15"/>
    <row r="50" ht="16.75" customHeight="1" x14ac:dyDescent="0.15"/>
    <row r="51" ht="16.75" customHeight="1" x14ac:dyDescent="0.15"/>
    <row r="52" ht="16.75" customHeight="1" x14ac:dyDescent="0.15"/>
    <row r="53" ht="16.75" customHeight="1" x14ac:dyDescent="0.15"/>
    <row r="54" ht="16.75" customHeight="1" x14ac:dyDescent="0.15"/>
    <row r="55" ht="16.75" customHeight="1" x14ac:dyDescent="0.15"/>
    <row r="56" ht="16.75" customHeight="1" x14ac:dyDescent="0.15"/>
    <row r="57" ht="16.75" customHeight="1" x14ac:dyDescent="0.15"/>
    <row r="58" ht="16.75" customHeight="1" x14ac:dyDescent="0.15"/>
  </sheetData>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45"/>
  <sheetViews>
    <sheetView showGridLines="0" showRuler="0" zoomScale="120" zoomScaleNormal="120" workbookViewId="0">
      <selection activeCell="E6" sqref="E6"/>
    </sheetView>
  </sheetViews>
  <sheetFormatPr baseColWidth="10" defaultColWidth="13.1640625" defaultRowHeight="14" x14ac:dyDescent="0.2"/>
  <cols>
    <col min="1" max="1" width="9.5" style="123" customWidth="1"/>
    <col min="2" max="2" width="48" style="123" customWidth="1"/>
    <col min="3" max="3" width="47.1640625" style="123" customWidth="1"/>
    <col min="4" max="7" width="9.5" style="123" customWidth="1"/>
    <col min="8" max="16384" width="13.1640625" style="123"/>
  </cols>
  <sheetData>
    <row r="1" spans="2:3" ht="16.75" customHeight="1" x14ac:dyDescent="0.2"/>
    <row r="2" spans="2:3" ht="16.75" customHeight="1" x14ac:dyDescent="0.2">
      <c r="B2" s="125"/>
    </row>
    <row r="3" spans="2:3" ht="16.75" customHeight="1" x14ac:dyDescent="0.2"/>
    <row r="4" spans="2:3" ht="16.75" customHeight="1" x14ac:dyDescent="0.2"/>
    <row r="5" spans="2:3" ht="23.25" customHeight="1" x14ac:dyDescent="0.2">
      <c r="B5" s="380" t="s">
        <v>19</v>
      </c>
    </row>
    <row r="6" spans="2:3" ht="16.75" customHeight="1" x14ac:dyDescent="0.2"/>
    <row r="7" spans="2:3" ht="16.75" customHeight="1" x14ac:dyDescent="0.2">
      <c r="B7" s="2" t="s">
        <v>20</v>
      </c>
      <c r="C7" s="2" t="s">
        <v>21</v>
      </c>
    </row>
    <row r="8" spans="2:3" s="331" customFormat="1" ht="16.75" customHeight="1" x14ac:dyDescent="0.15">
      <c r="B8" s="427" t="s">
        <v>22</v>
      </c>
      <c r="C8" s="330" t="s">
        <v>23</v>
      </c>
    </row>
    <row r="9" spans="2:3" s="331" customFormat="1" ht="16.75" customHeight="1" x14ac:dyDescent="0.15">
      <c r="B9" s="428"/>
      <c r="C9" s="330" t="s">
        <v>24</v>
      </c>
    </row>
    <row r="10" spans="2:3" s="331" customFormat="1" ht="16.75" customHeight="1" x14ac:dyDescent="0.15">
      <c r="B10" s="428"/>
      <c r="C10" s="330" t="s">
        <v>25</v>
      </c>
    </row>
    <row r="11" spans="2:3" s="331" customFormat="1" ht="16.75" customHeight="1" x14ac:dyDescent="0.15">
      <c r="B11" s="429" t="s">
        <v>26</v>
      </c>
      <c r="C11" s="332" t="s">
        <v>27</v>
      </c>
    </row>
    <row r="12" spans="2:3" s="331" customFormat="1" ht="16.75" customHeight="1" x14ac:dyDescent="0.15">
      <c r="B12" s="430"/>
      <c r="C12" s="332" t="s">
        <v>28</v>
      </c>
    </row>
    <row r="13" spans="2:3" s="331" customFormat="1" ht="16.75" customHeight="1" x14ac:dyDescent="0.15">
      <c r="B13" s="430"/>
      <c r="C13" s="332" t="s">
        <v>29</v>
      </c>
    </row>
    <row r="14" spans="2:3" s="331" customFormat="1" ht="16.75" customHeight="1" x14ac:dyDescent="0.15">
      <c r="B14" s="427" t="s">
        <v>30</v>
      </c>
      <c r="C14" s="330" t="s">
        <v>31</v>
      </c>
    </row>
    <row r="15" spans="2:3" s="331" customFormat="1" ht="16.75" customHeight="1" x14ac:dyDescent="0.15">
      <c r="B15" s="431"/>
      <c r="C15" s="330" t="s">
        <v>32</v>
      </c>
    </row>
    <row r="16" spans="2:3" s="331" customFormat="1" ht="17.5" customHeight="1" x14ac:dyDescent="0.15">
      <c r="B16" s="328" t="s">
        <v>6</v>
      </c>
      <c r="C16" s="333" t="s">
        <v>6</v>
      </c>
    </row>
    <row r="17" spans="2:3" ht="15" customHeight="1" x14ac:dyDescent="0.2">
      <c r="B17" s="329"/>
      <c r="C17" s="329"/>
    </row>
    <row r="18" spans="2:3" ht="15" customHeight="1" x14ac:dyDescent="0.2"/>
    <row r="19" spans="2:3" ht="15" customHeight="1" x14ac:dyDescent="0.2"/>
    <row r="20" spans="2:3" ht="15" customHeight="1" x14ac:dyDescent="0.2"/>
    <row r="21" spans="2:3" ht="15" customHeight="1" x14ac:dyDescent="0.2"/>
    <row r="22" spans="2:3" ht="15" customHeight="1" x14ac:dyDescent="0.2"/>
    <row r="23" spans="2:3" ht="15" customHeight="1" x14ac:dyDescent="0.2"/>
    <row r="24" spans="2:3" ht="15" customHeight="1" x14ac:dyDescent="0.2"/>
    <row r="25" spans="2:3" ht="15" customHeight="1" x14ac:dyDescent="0.2"/>
    <row r="26" spans="2:3" ht="15" customHeight="1" x14ac:dyDescent="0.2"/>
    <row r="27" spans="2:3" ht="15" customHeight="1" x14ac:dyDescent="0.2"/>
    <row r="28" spans="2:3" ht="15" customHeight="1" x14ac:dyDescent="0.2"/>
    <row r="29" spans="2:3" ht="15" customHeight="1" x14ac:dyDescent="0.2"/>
    <row r="30" spans="2:3" ht="15" customHeight="1" x14ac:dyDescent="0.2"/>
    <row r="31" spans="2:3" ht="15" customHeight="1" x14ac:dyDescent="0.2"/>
    <row r="32" spans="2: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3">
    <mergeCell ref="B8:B10"/>
    <mergeCell ref="B11:B13"/>
    <mergeCell ref="B14:B15"/>
  </mergeCells>
  <hyperlinks>
    <hyperlink ref="C8" location="'Health and Safety'!A1" display="Health &amp; Safety" xr:uid="{6F5E6F42-D9EE-461D-A4BC-CDA9EB76A594}"/>
    <hyperlink ref="C10" location="'Workforce and diversity'!A1" display="Workforce and Diversity" xr:uid="{0111AD90-0082-4BB8-B68A-D7195D547E7A}"/>
    <hyperlink ref="C9" location="'Workforce development'!A1" display="Workforce Development" xr:uid="{1B1624A5-EB18-4EDD-91F7-F8AC5098FCF0}"/>
    <hyperlink ref="C11" location="'Energy and Emissions'!A1" display="Energy and Emissions" xr:uid="{F2375706-1DCD-4432-AC06-859A9C293709}"/>
    <hyperlink ref="C12" location="Water!A1" display="Water" xr:uid="{0F133506-BE42-4FB7-BE35-76E346B093C4}"/>
    <hyperlink ref="C13" location="Waste!A1" display="Waste" xr:uid="{C2F30EDA-3D0A-44F3-968C-970D4CC64317}"/>
    <hyperlink ref="C14" location="'Ethics and Compliance'!A1" display="Ethics and Compliance" xr:uid="{90E46D2E-2691-4A11-BBDD-527CA6F50ED2}"/>
    <hyperlink ref="C15" location="'Community and economic'!A1" display="Community and Economic Performance" xr:uid="{6B9B9848-1F3B-4EE1-83EE-1FBEC3C2DA97}"/>
    <hyperlink ref="C16" location="Assurance!A1" display="Assurance" xr:uid="{57A70749-7CFF-4B3C-8605-B84CB8BE8D33}"/>
  </hyperlink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20F74-A310-4766-9945-48ADF8410E32}">
  <dimension ref="B1:N64"/>
  <sheetViews>
    <sheetView showGridLines="0" showRuler="0" zoomScale="90" zoomScaleNormal="90" workbookViewId="0">
      <selection activeCell="J47" sqref="J47"/>
    </sheetView>
  </sheetViews>
  <sheetFormatPr baseColWidth="10" defaultColWidth="13.1640625" defaultRowHeight="13" x14ac:dyDescent="0.15"/>
  <cols>
    <col min="1" max="1" width="8" style="343" customWidth="1"/>
    <col min="2" max="2" width="87.5" style="343" customWidth="1"/>
    <col min="3" max="3" width="12" style="343" customWidth="1"/>
    <col min="4" max="8" width="10.5" style="343" customWidth="1"/>
    <col min="9" max="9" width="9.5" style="343" customWidth="1"/>
    <col min="10" max="10" width="8.83203125" style="343" customWidth="1"/>
    <col min="11" max="11" width="35.83203125" style="343" customWidth="1"/>
    <col min="12" max="14" width="9" style="343" customWidth="1"/>
    <col min="15" max="17" width="9.5" style="343" customWidth="1"/>
    <col min="18" max="16384" width="13.1640625" style="343"/>
  </cols>
  <sheetData>
    <row r="1" spans="2:14" ht="16.75" customHeight="1" x14ac:dyDescent="0.15"/>
    <row r="2" spans="2:14" ht="16.75" customHeight="1" x14ac:dyDescent="0.15"/>
    <row r="3" spans="2:14" ht="16.75" customHeight="1" x14ac:dyDescent="0.15"/>
    <row r="4" spans="2:14" ht="16.75" customHeight="1" x14ac:dyDescent="0.15"/>
    <row r="5" spans="2:14" ht="16.75" customHeight="1" x14ac:dyDescent="0.2">
      <c r="B5" s="383" t="s">
        <v>33</v>
      </c>
    </row>
    <row r="6" spans="2:14" ht="15" customHeight="1" x14ac:dyDescent="0.15">
      <c r="B6" s="384"/>
      <c r="C6" s="384"/>
      <c r="D6" s="384"/>
      <c r="E6" s="384"/>
      <c r="F6" s="384"/>
      <c r="G6" s="384"/>
      <c r="H6" s="384"/>
      <c r="I6" s="384"/>
      <c r="J6" s="384"/>
      <c r="L6" s="384"/>
      <c r="M6" s="384"/>
      <c r="N6" s="384"/>
    </row>
    <row r="7" spans="2:14" ht="41" customHeight="1" x14ac:dyDescent="0.15">
      <c r="B7" s="432" t="s">
        <v>34</v>
      </c>
      <c r="C7" s="432"/>
      <c r="D7" s="432"/>
      <c r="E7" s="432"/>
      <c r="F7" s="432"/>
      <c r="G7" s="432"/>
      <c r="H7" s="432"/>
      <c r="I7" s="432"/>
      <c r="J7" s="432"/>
      <c r="K7" s="344"/>
      <c r="L7" s="384"/>
      <c r="M7" s="384"/>
      <c r="N7" s="384"/>
    </row>
    <row r="8" spans="2:14" ht="15" customHeight="1" x14ac:dyDescent="0.15"/>
    <row r="9" spans="2:14" ht="16.75" customHeight="1" x14ac:dyDescent="0.15">
      <c r="B9" s="378" t="s">
        <v>35</v>
      </c>
      <c r="C9" s="385" t="s">
        <v>36</v>
      </c>
      <c r="D9" s="385" t="s">
        <v>37</v>
      </c>
      <c r="E9" s="385" t="s">
        <v>38</v>
      </c>
      <c r="F9" s="385" t="s">
        <v>39</v>
      </c>
      <c r="G9" s="385" t="s">
        <v>40</v>
      </c>
      <c r="H9" s="385" t="s">
        <v>41</v>
      </c>
      <c r="I9" s="385" t="s">
        <v>42</v>
      </c>
      <c r="J9" s="385" t="s">
        <v>43</v>
      </c>
    </row>
    <row r="10" spans="2:14" ht="16.75" customHeight="1" x14ac:dyDescent="0.15">
      <c r="B10" s="386" t="s">
        <v>44</v>
      </c>
      <c r="C10" s="387">
        <v>0</v>
      </c>
      <c r="D10" s="388">
        <v>0</v>
      </c>
      <c r="E10" s="389">
        <v>0</v>
      </c>
      <c r="F10" s="388">
        <v>0</v>
      </c>
      <c r="G10" s="388">
        <v>0</v>
      </c>
      <c r="H10" s="388">
        <v>0</v>
      </c>
      <c r="I10" s="388">
        <v>0</v>
      </c>
      <c r="J10" s="388">
        <v>2</v>
      </c>
    </row>
    <row r="11" spans="2:14" ht="16.75" customHeight="1" x14ac:dyDescent="0.15">
      <c r="B11" s="390" t="s">
        <v>45</v>
      </c>
      <c r="C11" s="391">
        <v>37</v>
      </c>
      <c r="D11" s="392">
        <v>49</v>
      </c>
      <c r="E11" s="393">
        <v>49</v>
      </c>
      <c r="F11" s="392">
        <v>44</v>
      </c>
      <c r="G11" s="392">
        <v>46</v>
      </c>
      <c r="H11" s="392">
        <v>48</v>
      </c>
      <c r="I11" s="392">
        <v>61</v>
      </c>
      <c r="J11" s="392">
        <v>84</v>
      </c>
    </row>
    <row r="12" spans="2:14" ht="16.75" customHeight="1" x14ac:dyDescent="0.15">
      <c r="B12" s="390" t="s">
        <v>46</v>
      </c>
      <c r="C12" s="391">
        <v>13</v>
      </c>
      <c r="D12" s="392">
        <v>7</v>
      </c>
      <c r="E12" s="393">
        <v>8</v>
      </c>
      <c r="F12" s="392">
        <v>13</v>
      </c>
      <c r="G12" s="392">
        <v>11</v>
      </c>
      <c r="H12" s="392">
        <v>7</v>
      </c>
      <c r="I12" s="392">
        <v>11</v>
      </c>
      <c r="J12" s="392">
        <v>23</v>
      </c>
    </row>
    <row r="13" spans="2:14" ht="16.75" customHeight="1" x14ac:dyDescent="0.15">
      <c r="B13" s="390" t="s">
        <v>47</v>
      </c>
      <c r="C13" s="391">
        <v>50</v>
      </c>
      <c r="D13" s="392">
        <v>56</v>
      </c>
      <c r="E13" s="393">
        <v>57</v>
      </c>
      <c r="F13" s="392">
        <v>57</v>
      </c>
      <c r="G13" s="392">
        <v>57</v>
      </c>
      <c r="H13" s="392">
        <v>55</v>
      </c>
      <c r="I13" s="392">
        <v>72</v>
      </c>
      <c r="J13" s="392">
        <v>107</v>
      </c>
    </row>
    <row r="14" spans="2:14" ht="16.75" customHeight="1" x14ac:dyDescent="0.15">
      <c r="B14" s="390" t="s">
        <v>48</v>
      </c>
      <c r="C14" s="391">
        <v>3</v>
      </c>
      <c r="D14" s="392">
        <v>0</v>
      </c>
      <c r="E14" s="393">
        <v>5</v>
      </c>
      <c r="F14" s="392">
        <v>3</v>
      </c>
      <c r="G14" s="392">
        <v>1</v>
      </c>
      <c r="H14" s="392">
        <v>2</v>
      </c>
      <c r="I14" s="392">
        <v>3</v>
      </c>
      <c r="J14" s="392">
        <v>6</v>
      </c>
    </row>
    <row r="15" spans="2:14" ht="14" customHeight="1" x14ac:dyDescent="0.15">
      <c r="B15" s="390" t="s">
        <v>49</v>
      </c>
      <c r="C15" s="391">
        <v>0</v>
      </c>
      <c r="D15" s="392">
        <v>0</v>
      </c>
      <c r="E15" s="393">
        <v>0</v>
      </c>
      <c r="F15" s="392">
        <v>0</v>
      </c>
      <c r="G15" s="392">
        <v>0</v>
      </c>
      <c r="H15" s="392">
        <v>1</v>
      </c>
      <c r="I15" s="392">
        <v>0</v>
      </c>
      <c r="J15" s="392">
        <v>1</v>
      </c>
    </row>
    <row r="16" spans="2:14" ht="16.75" customHeight="1" x14ac:dyDescent="0.15">
      <c r="B16" s="390" t="s">
        <v>50</v>
      </c>
      <c r="C16" s="391">
        <v>3</v>
      </c>
      <c r="D16" s="392">
        <v>0</v>
      </c>
      <c r="E16" s="393">
        <v>5</v>
      </c>
      <c r="F16" s="392">
        <v>3</v>
      </c>
      <c r="G16" s="392">
        <v>1</v>
      </c>
      <c r="H16" s="392">
        <v>3</v>
      </c>
      <c r="I16" s="392">
        <v>3</v>
      </c>
      <c r="J16" s="392">
        <v>7</v>
      </c>
    </row>
    <row r="17" spans="2:10" ht="16.75" customHeight="1" x14ac:dyDescent="0.15">
      <c r="B17" s="390" t="s">
        <v>51</v>
      </c>
      <c r="C17" s="391">
        <v>12</v>
      </c>
      <c r="D17" s="392">
        <v>6</v>
      </c>
      <c r="E17" s="393">
        <v>10</v>
      </c>
      <c r="F17" s="392">
        <v>10</v>
      </c>
      <c r="G17" s="392">
        <v>9</v>
      </c>
      <c r="H17" s="392">
        <v>11</v>
      </c>
      <c r="I17" s="392">
        <v>15</v>
      </c>
      <c r="J17" s="392">
        <v>21</v>
      </c>
    </row>
    <row r="18" spans="2:10" ht="16.75" customHeight="1" x14ac:dyDescent="0.15">
      <c r="B18" s="390" t="s">
        <v>52</v>
      </c>
      <c r="C18" s="391">
        <v>3</v>
      </c>
      <c r="D18" s="392">
        <v>0</v>
      </c>
      <c r="E18" s="393">
        <v>3</v>
      </c>
      <c r="F18" s="392">
        <v>0</v>
      </c>
      <c r="G18" s="392">
        <v>2</v>
      </c>
      <c r="H18" s="392">
        <v>1</v>
      </c>
      <c r="I18" s="392">
        <v>1</v>
      </c>
      <c r="J18" s="392">
        <v>4</v>
      </c>
    </row>
    <row r="19" spans="2:10" ht="16.75" customHeight="1" x14ac:dyDescent="0.15">
      <c r="B19" s="390" t="s">
        <v>53</v>
      </c>
      <c r="C19" s="391">
        <v>15</v>
      </c>
      <c r="D19" s="392">
        <v>6</v>
      </c>
      <c r="E19" s="393">
        <v>13</v>
      </c>
      <c r="F19" s="392">
        <v>10</v>
      </c>
      <c r="G19" s="392">
        <v>11</v>
      </c>
      <c r="H19" s="392">
        <v>12</v>
      </c>
      <c r="I19" s="392">
        <v>16</v>
      </c>
      <c r="J19" s="392">
        <v>25</v>
      </c>
    </row>
    <row r="20" spans="2:10" ht="16.75" customHeight="1" x14ac:dyDescent="0.15">
      <c r="B20" s="390" t="s">
        <v>54</v>
      </c>
      <c r="C20" s="391">
        <v>2</v>
      </c>
      <c r="D20" s="392">
        <v>28</v>
      </c>
      <c r="E20" s="393">
        <v>37</v>
      </c>
      <c r="F20" s="392">
        <v>39</v>
      </c>
      <c r="G20" s="392">
        <v>17</v>
      </c>
      <c r="H20" s="392">
        <v>23</v>
      </c>
      <c r="I20" s="392">
        <v>46</v>
      </c>
      <c r="J20" s="392" t="s">
        <v>55</v>
      </c>
    </row>
    <row r="21" spans="2:10" ht="16.75" customHeight="1" x14ac:dyDescent="0.15">
      <c r="B21" s="390" t="s">
        <v>56</v>
      </c>
      <c r="C21" s="394">
        <v>8266</v>
      </c>
      <c r="D21" s="395">
        <v>9506</v>
      </c>
      <c r="E21" s="396">
        <v>10220</v>
      </c>
      <c r="F21" s="395">
        <v>9421</v>
      </c>
      <c r="G21" s="395">
        <v>8652</v>
      </c>
      <c r="H21" s="395">
        <v>8282</v>
      </c>
      <c r="I21" s="395">
        <v>9820</v>
      </c>
      <c r="J21" s="395">
        <v>11025</v>
      </c>
    </row>
    <row r="22" spans="2:10" ht="16.75" customHeight="1" x14ac:dyDescent="0.15">
      <c r="B22" s="390" t="s">
        <v>57</v>
      </c>
      <c r="C22" s="394">
        <v>939</v>
      </c>
      <c r="D22" s="395">
        <v>1289</v>
      </c>
      <c r="E22" s="396">
        <v>1290</v>
      </c>
      <c r="F22" s="395">
        <v>1170</v>
      </c>
      <c r="G22" s="395">
        <v>1036</v>
      </c>
      <c r="H22" s="395">
        <v>714</v>
      </c>
      <c r="I22" s="395">
        <v>1318</v>
      </c>
      <c r="J22" s="395">
        <f>J23-J21</f>
        <v>1480</v>
      </c>
    </row>
    <row r="23" spans="2:10" ht="17.5" customHeight="1" thickBot="1" x14ac:dyDescent="0.2">
      <c r="B23" s="379" t="s">
        <v>58</v>
      </c>
      <c r="C23" s="397">
        <v>9205</v>
      </c>
      <c r="D23" s="398">
        <v>10795</v>
      </c>
      <c r="E23" s="399">
        <v>11510</v>
      </c>
      <c r="F23" s="398">
        <v>10591</v>
      </c>
      <c r="G23" s="398">
        <v>9688</v>
      </c>
      <c r="H23" s="398">
        <v>8996</v>
      </c>
      <c r="I23" s="398">
        <v>11138</v>
      </c>
      <c r="J23" s="398">
        <v>12505</v>
      </c>
    </row>
    <row r="24" spans="2:10" ht="17.5" customHeight="1" x14ac:dyDescent="0.15">
      <c r="B24" s="433" t="s">
        <v>59</v>
      </c>
      <c r="C24" s="434"/>
      <c r="D24" s="434"/>
      <c r="E24" s="434"/>
      <c r="F24" s="434"/>
      <c r="G24" s="434"/>
      <c r="H24" s="434"/>
      <c r="I24" s="400"/>
    </row>
    <row r="25" spans="2:10" ht="14" customHeight="1" x14ac:dyDescent="0.15">
      <c r="B25" s="435" t="s">
        <v>60</v>
      </c>
      <c r="C25" s="436"/>
      <c r="D25" s="436"/>
      <c r="E25" s="436"/>
      <c r="F25" s="436"/>
      <c r="G25" s="436"/>
      <c r="H25" s="436"/>
    </row>
    <row r="26" spans="2:10" ht="14" customHeight="1" x14ac:dyDescent="0.15">
      <c r="B26" s="401" t="s">
        <v>61</v>
      </c>
    </row>
    <row r="27" spans="2:10" ht="16.75" customHeight="1" x14ac:dyDescent="0.15"/>
    <row r="28" spans="2:10" ht="18.25" customHeight="1" x14ac:dyDescent="0.15">
      <c r="B28" s="378" t="s">
        <v>62</v>
      </c>
      <c r="C28" s="385" t="s">
        <v>36</v>
      </c>
      <c r="D28" s="385" t="s">
        <v>37</v>
      </c>
      <c r="E28" s="385" t="s">
        <v>38</v>
      </c>
      <c r="F28" s="385" t="s">
        <v>39</v>
      </c>
      <c r="G28" s="385" t="s">
        <v>40</v>
      </c>
      <c r="H28" s="385" t="s">
        <v>41</v>
      </c>
      <c r="I28" s="385" t="s">
        <v>42</v>
      </c>
      <c r="J28" s="385" t="s">
        <v>43</v>
      </c>
    </row>
    <row r="29" spans="2:10" ht="18.25" customHeight="1" x14ac:dyDescent="0.15">
      <c r="B29" s="386" t="s">
        <v>63</v>
      </c>
      <c r="C29" s="402">
        <v>0.9</v>
      </c>
      <c r="D29" s="403">
        <v>1.03</v>
      </c>
      <c r="E29" s="404">
        <v>0.96</v>
      </c>
      <c r="F29" s="403">
        <v>0.93</v>
      </c>
      <c r="G29" s="403">
        <v>1.06</v>
      </c>
      <c r="H29" s="403">
        <v>1.1599999999999999</v>
      </c>
      <c r="I29" s="403">
        <v>1.24</v>
      </c>
      <c r="J29" s="403">
        <v>1.52</v>
      </c>
    </row>
    <row r="30" spans="2:10" ht="16.75" customHeight="1" x14ac:dyDescent="0.15">
      <c r="B30" s="390" t="s">
        <v>64</v>
      </c>
      <c r="C30" s="405">
        <v>1.0900000000000001</v>
      </c>
      <c r="D30" s="406">
        <v>1.04</v>
      </c>
      <c r="E30" s="407">
        <v>0.99</v>
      </c>
      <c r="F30" s="406">
        <v>1.08</v>
      </c>
      <c r="G30" s="406">
        <v>1.18</v>
      </c>
      <c r="H30" s="406">
        <v>1.22</v>
      </c>
      <c r="I30" s="406">
        <v>1.29</v>
      </c>
      <c r="J30" s="406">
        <v>1.71</v>
      </c>
    </row>
    <row r="31" spans="2:10" ht="16.75" customHeight="1" x14ac:dyDescent="0.15">
      <c r="B31" s="390" t="s">
        <v>65</v>
      </c>
      <c r="C31" s="405">
        <v>7.0000000000000007E-2</v>
      </c>
      <c r="D31" s="408">
        <v>0</v>
      </c>
      <c r="E31" s="409">
        <v>0.1</v>
      </c>
      <c r="F31" s="408">
        <v>0.06</v>
      </c>
      <c r="G31" s="408">
        <v>0.02</v>
      </c>
      <c r="H31" s="408">
        <v>7.0000000000000007E-2</v>
      </c>
      <c r="I31" s="408">
        <v>0.05</v>
      </c>
      <c r="J31" s="408">
        <v>0.11</v>
      </c>
    </row>
    <row r="32" spans="2:10" ht="16.75" customHeight="1" x14ac:dyDescent="0.15">
      <c r="B32" s="390" t="s">
        <v>66</v>
      </c>
      <c r="C32" s="405">
        <v>7.0000000000000007E-2</v>
      </c>
      <c r="D32" s="408">
        <v>0</v>
      </c>
      <c r="E32" s="409">
        <v>0.09</v>
      </c>
      <c r="F32" s="408">
        <v>0.06</v>
      </c>
      <c r="G32" s="408">
        <v>0.02</v>
      </c>
      <c r="H32" s="408">
        <v>7.0000000000000007E-2</v>
      </c>
      <c r="I32" s="408">
        <v>0.05</v>
      </c>
      <c r="J32" s="408">
        <v>0.11</v>
      </c>
    </row>
    <row r="33" spans="2:12" ht="16.75" customHeight="1" x14ac:dyDescent="0.15">
      <c r="B33" s="390" t="s">
        <v>67</v>
      </c>
      <c r="C33" s="405">
        <v>0.28999999999999998</v>
      </c>
      <c r="D33" s="406">
        <v>0.13</v>
      </c>
      <c r="E33" s="407">
        <v>0.2</v>
      </c>
      <c r="F33" s="406">
        <v>0.21</v>
      </c>
      <c r="G33" s="406">
        <v>0.21</v>
      </c>
      <c r="H33" s="406">
        <v>0.27</v>
      </c>
      <c r="I33" s="406">
        <v>0.31</v>
      </c>
      <c r="J33" s="406">
        <v>0.38</v>
      </c>
    </row>
    <row r="34" spans="2:12" ht="16.75" customHeight="1" x14ac:dyDescent="0.15">
      <c r="B34" s="390" t="s">
        <v>68</v>
      </c>
      <c r="C34" s="405">
        <v>0.33</v>
      </c>
      <c r="D34" s="406">
        <v>0.11</v>
      </c>
      <c r="E34" s="407">
        <v>0.23</v>
      </c>
      <c r="F34" s="406">
        <v>0.19</v>
      </c>
      <c r="G34" s="406">
        <v>0.23</v>
      </c>
      <c r="H34" s="406">
        <v>0.27</v>
      </c>
      <c r="I34" s="406">
        <v>0.28999999999999998</v>
      </c>
      <c r="J34" s="406">
        <v>0.4</v>
      </c>
      <c r="L34" s="345"/>
    </row>
    <row r="35" spans="2:12" ht="17.5" customHeight="1" thickBot="1" x14ac:dyDescent="0.2">
      <c r="B35" s="379" t="s">
        <v>69</v>
      </c>
      <c r="C35" s="410">
        <v>0.04</v>
      </c>
      <c r="D35" s="411">
        <v>0.52</v>
      </c>
      <c r="E35" s="412">
        <v>0.64</v>
      </c>
      <c r="F35" s="411">
        <v>0.74</v>
      </c>
      <c r="G35" s="411">
        <v>0.35</v>
      </c>
      <c r="H35" s="411">
        <v>0.51</v>
      </c>
      <c r="I35" s="411">
        <v>0.83</v>
      </c>
      <c r="J35" s="411" t="s">
        <v>55</v>
      </c>
    </row>
    <row r="36" spans="2:12" ht="16.75" customHeight="1" x14ac:dyDescent="0.15">
      <c r="B36" s="400"/>
      <c r="C36" s="400"/>
      <c r="D36" s="400"/>
      <c r="E36" s="400"/>
      <c r="F36" s="400"/>
      <c r="G36" s="400"/>
      <c r="H36" s="400"/>
      <c r="I36" s="400"/>
      <c r="J36" s="400"/>
    </row>
    <row r="37" spans="2:12" ht="16.75" customHeight="1" x14ac:dyDescent="0.15">
      <c r="B37" s="378" t="s">
        <v>70</v>
      </c>
      <c r="C37" s="385" t="s">
        <v>36</v>
      </c>
      <c r="D37" s="385" t="s">
        <v>37</v>
      </c>
      <c r="E37" s="385" t="s">
        <v>38</v>
      </c>
      <c r="F37" s="385" t="s">
        <v>39</v>
      </c>
      <c r="G37" s="385" t="s">
        <v>40</v>
      </c>
      <c r="H37" s="385" t="s">
        <v>41</v>
      </c>
      <c r="I37" s="385" t="s">
        <v>42</v>
      </c>
      <c r="J37" s="385" t="s">
        <v>43</v>
      </c>
    </row>
    <row r="38" spans="2:12" ht="16.75" customHeight="1" x14ac:dyDescent="0.15">
      <c r="B38" s="386" t="s">
        <v>63</v>
      </c>
      <c r="C38" s="402">
        <v>4.5</v>
      </c>
      <c r="D38" s="413">
        <v>5.15</v>
      </c>
      <c r="E38" s="414">
        <v>4.79</v>
      </c>
      <c r="F38" s="413">
        <v>4.67</v>
      </c>
      <c r="G38" s="413">
        <v>5.32</v>
      </c>
      <c r="H38" s="413">
        <v>5.8</v>
      </c>
      <c r="I38" s="413">
        <v>6.21</v>
      </c>
      <c r="J38" s="413">
        <v>7.62</v>
      </c>
    </row>
    <row r="39" spans="2:12" ht="16.75" customHeight="1" x14ac:dyDescent="0.15">
      <c r="B39" s="390" t="s">
        <v>64</v>
      </c>
      <c r="C39" s="405">
        <v>5.4</v>
      </c>
      <c r="D39" s="408">
        <v>5.2</v>
      </c>
      <c r="E39" s="409">
        <v>4.95</v>
      </c>
      <c r="F39" s="408">
        <v>5.38</v>
      </c>
      <c r="G39" s="408">
        <v>5.88</v>
      </c>
      <c r="H39" s="408">
        <v>6.11</v>
      </c>
      <c r="I39" s="408">
        <v>6.46</v>
      </c>
      <c r="J39" s="408">
        <v>8.56</v>
      </c>
    </row>
    <row r="40" spans="2:12" ht="16.75" customHeight="1" x14ac:dyDescent="0.15">
      <c r="B40" s="390" t="s">
        <v>65</v>
      </c>
      <c r="C40" s="405">
        <v>0.4</v>
      </c>
      <c r="D40" s="392">
        <v>0</v>
      </c>
      <c r="E40" s="407">
        <v>0.49</v>
      </c>
      <c r="F40" s="406">
        <v>0.32</v>
      </c>
      <c r="G40" s="406">
        <v>0.12</v>
      </c>
      <c r="H40" s="406">
        <v>0.24</v>
      </c>
      <c r="I40" s="406">
        <v>0.31</v>
      </c>
      <c r="J40" s="406">
        <v>0.54</v>
      </c>
    </row>
    <row r="41" spans="2:12" ht="16.75" customHeight="1" x14ac:dyDescent="0.15">
      <c r="B41" s="390" t="s">
        <v>66</v>
      </c>
      <c r="C41" s="405">
        <v>0.3</v>
      </c>
      <c r="D41" s="392">
        <v>0</v>
      </c>
      <c r="E41" s="409">
        <v>0.43</v>
      </c>
      <c r="F41" s="406">
        <v>0.28000000000000003</v>
      </c>
      <c r="G41" s="406">
        <v>0.1</v>
      </c>
      <c r="H41" s="406">
        <v>0.33</v>
      </c>
      <c r="I41" s="406">
        <v>0.27</v>
      </c>
      <c r="J41" s="406">
        <v>0.56000000000000005</v>
      </c>
    </row>
    <row r="42" spans="2:12" ht="16.75" customHeight="1" x14ac:dyDescent="0.15">
      <c r="B42" s="390" t="s">
        <v>71</v>
      </c>
      <c r="C42" s="405">
        <v>1.5</v>
      </c>
      <c r="D42" s="406">
        <v>0.65</v>
      </c>
      <c r="E42" s="407">
        <v>0.98</v>
      </c>
      <c r="F42" s="406">
        <v>1.06</v>
      </c>
      <c r="G42" s="406">
        <v>1.04</v>
      </c>
      <c r="H42" s="406">
        <v>1.33</v>
      </c>
      <c r="I42" s="406">
        <v>1.53</v>
      </c>
      <c r="J42" s="406">
        <v>1.9</v>
      </c>
    </row>
    <row r="43" spans="2:12" ht="16.75" customHeight="1" x14ac:dyDescent="0.15">
      <c r="B43" s="390" t="s">
        <v>68</v>
      </c>
      <c r="C43" s="405">
        <v>1.6</v>
      </c>
      <c r="D43" s="406">
        <v>0.55000000000000004</v>
      </c>
      <c r="E43" s="407">
        <v>1.1299999999999999</v>
      </c>
      <c r="F43" s="406">
        <v>0.94</v>
      </c>
      <c r="G43" s="406">
        <v>1.1399999999999999</v>
      </c>
      <c r="H43" s="406">
        <v>1.33</v>
      </c>
      <c r="I43" s="406">
        <v>1.44</v>
      </c>
      <c r="J43" s="406">
        <v>2</v>
      </c>
    </row>
    <row r="44" spans="2:12" ht="17.5" customHeight="1" thickBot="1" x14ac:dyDescent="0.2">
      <c r="B44" s="379" t="s">
        <v>69</v>
      </c>
      <c r="C44" s="410">
        <v>0.2</v>
      </c>
      <c r="D44" s="411">
        <v>2.6</v>
      </c>
      <c r="E44" s="412">
        <v>3.21</v>
      </c>
      <c r="F44" s="411">
        <v>3.68</v>
      </c>
      <c r="G44" s="411">
        <v>1.75</v>
      </c>
      <c r="H44" s="411">
        <v>2.56</v>
      </c>
      <c r="I44" s="411">
        <v>4.13</v>
      </c>
      <c r="J44" s="411" t="s">
        <v>55</v>
      </c>
    </row>
    <row r="45" spans="2:12" ht="16.75" customHeight="1" x14ac:dyDescent="0.15">
      <c r="B45" s="400"/>
      <c r="C45" s="400"/>
      <c r="D45" s="400"/>
      <c r="E45" s="400"/>
      <c r="F45" s="400"/>
      <c r="G45" s="400"/>
      <c r="H45" s="400"/>
      <c r="I45" s="400"/>
    </row>
    <row r="46" spans="2:12" ht="16.75" customHeight="1" x14ac:dyDescent="0.15">
      <c r="B46" s="378" t="s">
        <v>72</v>
      </c>
      <c r="C46" s="385" t="s">
        <v>36</v>
      </c>
      <c r="D46" s="385" t="s">
        <v>37</v>
      </c>
      <c r="E46" s="385" t="s">
        <v>38</v>
      </c>
      <c r="F46" s="385" t="s">
        <v>39</v>
      </c>
      <c r="G46" s="385" t="s">
        <v>40</v>
      </c>
    </row>
    <row r="47" spans="2:12" ht="16.75" customHeight="1" x14ac:dyDescent="0.15">
      <c r="B47" s="386" t="s">
        <v>73</v>
      </c>
      <c r="C47" s="346">
        <v>4</v>
      </c>
      <c r="D47" s="415">
        <v>0</v>
      </c>
      <c r="E47" s="388">
        <v>0</v>
      </c>
      <c r="F47" s="415">
        <v>73</v>
      </c>
      <c r="G47" s="415">
        <v>0</v>
      </c>
    </row>
    <row r="48" spans="2:12" ht="16.75" customHeight="1" x14ac:dyDescent="0.15">
      <c r="B48" s="390" t="s">
        <v>74</v>
      </c>
      <c r="C48" s="347">
        <v>74000</v>
      </c>
      <c r="D48" s="416">
        <v>53000</v>
      </c>
      <c r="E48" s="416">
        <v>50000</v>
      </c>
      <c r="F48" s="416">
        <v>49000</v>
      </c>
      <c r="G48" s="416">
        <v>34000</v>
      </c>
    </row>
    <row r="49" spans="2:7" ht="16.75" customHeight="1" x14ac:dyDescent="0.15">
      <c r="B49" s="390" t="s">
        <v>75</v>
      </c>
      <c r="C49" s="347">
        <v>2650</v>
      </c>
      <c r="D49" s="416">
        <v>2870</v>
      </c>
      <c r="E49" s="416">
        <v>8250</v>
      </c>
      <c r="F49" s="416">
        <v>8975</v>
      </c>
      <c r="G49" s="416">
        <v>7750</v>
      </c>
    </row>
    <row r="50" spans="2:7" ht="17.5" customHeight="1" thickBot="1" x14ac:dyDescent="0.2">
      <c r="B50" s="379" t="s">
        <v>76</v>
      </c>
      <c r="C50" s="348">
        <v>1402</v>
      </c>
      <c r="D50" s="417">
        <v>10085</v>
      </c>
      <c r="E50" s="417">
        <v>17225</v>
      </c>
      <c r="F50" s="417">
        <v>15375</v>
      </c>
      <c r="G50" s="417">
        <v>16000</v>
      </c>
    </row>
    <row r="51" spans="2:7" ht="22" customHeight="1" x14ac:dyDescent="0.15">
      <c r="B51" s="437" t="s">
        <v>77</v>
      </c>
      <c r="C51" s="437"/>
      <c r="D51" s="437"/>
      <c r="E51" s="437"/>
      <c r="F51" s="437"/>
      <c r="G51" s="437"/>
    </row>
    <row r="52" spans="2:7" ht="13.5" customHeight="1" x14ac:dyDescent="0.15">
      <c r="B52" s="360" t="s">
        <v>78</v>
      </c>
      <c r="C52" s="360"/>
      <c r="D52" s="360"/>
      <c r="E52" s="360"/>
      <c r="F52" s="360"/>
      <c r="G52" s="360"/>
    </row>
    <row r="53" spans="2:7" ht="22" customHeight="1" x14ac:dyDescent="0.15">
      <c r="B53" s="438" t="s">
        <v>79</v>
      </c>
      <c r="C53" s="438"/>
      <c r="D53" s="438"/>
      <c r="E53" s="438"/>
      <c r="F53" s="438"/>
      <c r="G53" s="438"/>
    </row>
    <row r="54" spans="2:7" ht="16.75" customHeight="1" x14ac:dyDescent="0.15"/>
    <row r="55" spans="2:7" ht="16.75" customHeight="1" x14ac:dyDescent="0.15">
      <c r="B55" s="378" t="s">
        <v>80</v>
      </c>
      <c r="C55" s="385" t="s">
        <v>36</v>
      </c>
      <c r="D55" s="385" t="s">
        <v>37</v>
      </c>
      <c r="E55" s="385" t="s">
        <v>38</v>
      </c>
      <c r="F55" s="385" t="s">
        <v>39</v>
      </c>
      <c r="G55" s="385" t="s">
        <v>40</v>
      </c>
    </row>
    <row r="56" spans="2:7" ht="16.75" customHeight="1" x14ac:dyDescent="0.15">
      <c r="B56" s="386" t="s">
        <v>81</v>
      </c>
      <c r="C56" s="418">
        <v>0.26</v>
      </c>
      <c r="D56" s="419">
        <v>0.3</v>
      </c>
      <c r="E56" s="420">
        <v>0.28999999999999998</v>
      </c>
      <c r="F56" s="419">
        <v>0.28999999999999998</v>
      </c>
      <c r="G56" s="419">
        <v>0.2</v>
      </c>
    </row>
    <row r="57" spans="2:7" ht="16.75" customHeight="1" x14ac:dyDescent="0.15">
      <c r="B57" s="390" t="s">
        <v>82</v>
      </c>
      <c r="C57" s="421">
        <v>0.15</v>
      </c>
      <c r="D57" s="422">
        <v>0.14000000000000001</v>
      </c>
      <c r="E57" s="423">
        <v>0.16</v>
      </c>
      <c r="F57" s="422">
        <v>0.11</v>
      </c>
      <c r="G57" s="422">
        <v>0.15</v>
      </c>
    </row>
    <row r="58" spans="2:7" ht="16.75" customHeight="1" x14ac:dyDescent="0.15">
      <c r="B58" s="390" t="s">
        <v>83</v>
      </c>
      <c r="C58" s="421">
        <v>0.14000000000000001</v>
      </c>
      <c r="D58" s="422">
        <v>0.14000000000000001</v>
      </c>
      <c r="E58" s="423">
        <v>0.12</v>
      </c>
      <c r="F58" s="422">
        <v>0.13</v>
      </c>
      <c r="G58" s="422">
        <v>0.15</v>
      </c>
    </row>
    <row r="59" spans="2:7" ht="16.75" customHeight="1" x14ac:dyDescent="0.15">
      <c r="B59" s="390" t="s">
        <v>84</v>
      </c>
      <c r="C59" s="421">
        <v>0.17</v>
      </c>
      <c r="D59" s="422">
        <v>0.15</v>
      </c>
      <c r="E59" s="423">
        <v>0.14000000000000001</v>
      </c>
      <c r="F59" s="422">
        <v>0.18</v>
      </c>
      <c r="G59" s="422">
        <v>0.17</v>
      </c>
    </row>
    <row r="60" spans="2:7" ht="16.75" customHeight="1" x14ac:dyDescent="0.15">
      <c r="B60" s="390" t="s">
        <v>85</v>
      </c>
      <c r="C60" s="421">
        <v>0.08</v>
      </c>
      <c r="D60" s="422">
        <v>7.0000000000000007E-2</v>
      </c>
      <c r="E60" s="423">
        <v>0.06</v>
      </c>
      <c r="F60" s="422">
        <v>0.08</v>
      </c>
      <c r="G60" s="422">
        <v>0.1</v>
      </c>
    </row>
    <row r="61" spans="2:7" ht="16.75" customHeight="1" x14ac:dyDescent="0.15">
      <c r="B61" s="390" t="s">
        <v>86</v>
      </c>
      <c r="C61" s="421">
        <v>0.02</v>
      </c>
      <c r="D61" s="422">
        <v>0.03</v>
      </c>
      <c r="E61" s="423">
        <v>0.05</v>
      </c>
      <c r="F61" s="422">
        <v>0.06</v>
      </c>
      <c r="G61" s="422">
        <v>0.06</v>
      </c>
    </row>
    <row r="62" spans="2:7" ht="16.75" customHeight="1" x14ac:dyDescent="0.15">
      <c r="B62" s="390" t="s">
        <v>87</v>
      </c>
      <c r="C62" s="421">
        <v>0.03</v>
      </c>
      <c r="D62" s="422">
        <v>0.02</v>
      </c>
      <c r="E62" s="423">
        <v>0.03</v>
      </c>
      <c r="F62" s="422">
        <v>0.03</v>
      </c>
      <c r="G62" s="422">
        <v>0.02</v>
      </c>
    </row>
    <row r="63" spans="2:7" ht="17.5" customHeight="1" thickBot="1" x14ac:dyDescent="0.2">
      <c r="B63" s="379" t="s">
        <v>88</v>
      </c>
      <c r="C63" s="424">
        <v>0.15</v>
      </c>
      <c r="D63" s="425">
        <v>0.15</v>
      </c>
      <c r="E63" s="426">
        <v>0.15</v>
      </c>
      <c r="F63" s="425">
        <v>0.12</v>
      </c>
      <c r="G63" s="425">
        <v>0.15</v>
      </c>
    </row>
    <row r="64" spans="2:7" ht="16.75" customHeight="1" x14ac:dyDescent="0.15"/>
  </sheetData>
  <mergeCells count="5">
    <mergeCell ref="B7:J7"/>
    <mergeCell ref="B24:H24"/>
    <mergeCell ref="B25:H25"/>
    <mergeCell ref="B51:G51"/>
    <mergeCell ref="B53:G5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51"/>
  <sheetViews>
    <sheetView showGridLines="0" showRuler="0" workbookViewId="0">
      <selection activeCell="B27" sqref="B27:G27"/>
    </sheetView>
  </sheetViews>
  <sheetFormatPr baseColWidth="10" defaultColWidth="13.1640625" defaultRowHeight="14" x14ac:dyDescent="0.15"/>
  <cols>
    <col min="1" max="1" width="9.5" style="98" customWidth="1"/>
    <col min="2" max="2" width="44.5" style="98" customWidth="1"/>
    <col min="3" max="4" width="10.5" style="98" customWidth="1"/>
    <col min="5" max="6" width="12" style="98" customWidth="1"/>
    <col min="7" max="17" width="9.5" style="98" customWidth="1"/>
    <col min="18" max="16384" width="13.1640625" style="98"/>
  </cols>
  <sheetData>
    <row r="1" spans="2:9" ht="16.75" customHeight="1" x14ac:dyDescent="0.15"/>
    <row r="2" spans="2:9" ht="16.75" customHeight="1" x14ac:dyDescent="0.15"/>
    <row r="3" spans="2:9" ht="16.75" customHeight="1" x14ac:dyDescent="0.15"/>
    <row r="4" spans="2:9" ht="16.75" customHeight="1" x14ac:dyDescent="0.15"/>
    <row r="5" spans="2:9" ht="15" customHeight="1" x14ac:dyDescent="0.15">
      <c r="B5" s="99" t="s">
        <v>89</v>
      </c>
    </row>
    <row r="6" spans="2:9" ht="15" customHeight="1" x14ac:dyDescent="0.15"/>
    <row r="7" spans="2:9" ht="75" customHeight="1" x14ac:dyDescent="0.15">
      <c r="B7" s="439" t="s">
        <v>90</v>
      </c>
      <c r="C7" s="439"/>
      <c r="D7" s="439"/>
      <c r="E7" s="439"/>
      <c r="F7" s="439"/>
      <c r="G7" s="439"/>
    </row>
    <row r="8" spans="2:9" ht="15" customHeight="1" x14ac:dyDescent="0.15">
      <c r="B8" s="307"/>
      <c r="C8" s="308"/>
      <c r="D8" s="308"/>
      <c r="E8" s="308"/>
      <c r="F8" s="308"/>
      <c r="G8" s="308"/>
      <c r="H8" s="308"/>
      <c r="I8" s="308"/>
    </row>
    <row r="9" spans="2:9" ht="14" customHeight="1" x14ac:dyDescent="0.15">
      <c r="B9" s="309" t="s">
        <v>91</v>
      </c>
      <c r="C9" s="308"/>
      <c r="D9" s="308"/>
      <c r="E9" s="308"/>
      <c r="F9" s="308"/>
      <c r="G9" s="308"/>
      <c r="H9" s="308"/>
      <c r="I9" s="308"/>
    </row>
    <row r="10" spans="2:9" ht="14" customHeight="1" x14ac:dyDescent="0.15">
      <c r="B10" s="2" t="s">
        <v>92</v>
      </c>
      <c r="C10" s="3" t="s">
        <v>36</v>
      </c>
      <c r="D10" s="3" t="s">
        <v>37</v>
      </c>
      <c r="E10" s="3" t="s">
        <v>38</v>
      </c>
      <c r="F10" s="3" t="s">
        <v>39</v>
      </c>
      <c r="G10" s="3" t="s">
        <v>40</v>
      </c>
      <c r="H10" s="308"/>
      <c r="I10" s="310" t="s">
        <v>43</v>
      </c>
    </row>
    <row r="11" spans="2:9" ht="14" customHeight="1" x14ac:dyDescent="0.15">
      <c r="B11" s="250" t="s">
        <v>93</v>
      </c>
      <c r="C11" s="334">
        <v>0</v>
      </c>
      <c r="D11" s="273">
        <v>0.53</v>
      </c>
      <c r="E11" s="303">
        <v>0</v>
      </c>
      <c r="F11" s="303">
        <v>0</v>
      </c>
      <c r="G11" s="303">
        <v>0</v>
      </c>
      <c r="H11" s="308"/>
    </row>
    <row r="12" spans="2:9" ht="14" customHeight="1" thickBot="1" x14ac:dyDescent="0.2">
      <c r="B12" s="193" t="s">
        <v>94</v>
      </c>
      <c r="C12" s="311">
        <v>4.13</v>
      </c>
      <c r="D12" s="312">
        <v>4.13</v>
      </c>
      <c r="E12" s="313">
        <v>0</v>
      </c>
      <c r="F12" s="313">
        <v>0</v>
      </c>
      <c r="G12" s="314">
        <v>0</v>
      </c>
      <c r="H12" s="308"/>
    </row>
    <row r="13" spans="2:9" ht="14" customHeight="1" x14ac:dyDescent="0.15">
      <c r="B13" s="443" t="s">
        <v>95</v>
      </c>
      <c r="C13" s="443"/>
      <c r="D13" s="443"/>
      <c r="E13" s="443"/>
      <c r="F13" s="443"/>
      <c r="G13" s="443"/>
      <c r="H13" s="308"/>
      <c r="I13" s="267"/>
    </row>
    <row r="14" spans="2:9" ht="41" customHeight="1" x14ac:dyDescent="0.15">
      <c r="B14" s="439" t="s">
        <v>96</v>
      </c>
      <c r="C14" s="442"/>
      <c r="D14" s="442"/>
      <c r="E14" s="442"/>
      <c r="F14" s="442"/>
      <c r="G14" s="442"/>
    </row>
    <row r="15" spans="2:9" ht="15" customHeight="1" x14ac:dyDescent="0.15">
      <c r="B15" s="307"/>
      <c r="C15" s="308"/>
      <c r="D15" s="308"/>
      <c r="E15" s="308"/>
      <c r="F15" s="308"/>
      <c r="I15" s="308"/>
    </row>
    <row r="16" spans="2:9" ht="14" customHeight="1" x14ac:dyDescent="0.15">
      <c r="B16" s="309" t="s">
        <v>97</v>
      </c>
      <c r="C16" s="308"/>
      <c r="D16" s="308"/>
      <c r="E16" s="308"/>
      <c r="F16" s="308"/>
      <c r="I16" s="308"/>
    </row>
    <row r="17" spans="2:9" ht="14" customHeight="1" x14ac:dyDescent="0.15">
      <c r="B17" s="178" t="s">
        <v>98</v>
      </c>
      <c r="C17" s="179" t="s">
        <v>36</v>
      </c>
      <c r="D17" s="179" t="s">
        <v>37</v>
      </c>
      <c r="E17" s="179" t="s">
        <v>38</v>
      </c>
      <c r="F17" s="179" t="s">
        <v>39</v>
      </c>
      <c r="G17" s="179" t="s">
        <v>40</v>
      </c>
    </row>
    <row r="18" spans="2:9" ht="14" customHeight="1" thickBot="1" x14ac:dyDescent="0.2">
      <c r="B18" s="193" t="s">
        <v>99</v>
      </c>
      <c r="C18" s="315">
        <v>1.7000000000000001E-2</v>
      </c>
      <c r="D18" s="316">
        <v>2.7E-2</v>
      </c>
      <c r="E18" s="316">
        <v>3.3000000000000002E-2</v>
      </c>
      <c r="F18" s="316">
        <v>2.9000000000000001E-2</v>
      </c>
      <c r="G18" s="316">
        <v>8.2000000000000003E-2</v>
      </c>
    </row>
    <row r="19" spans="2:9" ht="93" customHeight="1" x14ac:dyDescent="0.15">
      <c r="B19" s="444" t="s">
        <v>100</v>
      </c>
      <c r="C19" s="444"/>
      <c r="D19" s="444"/>
      <c r="E19" s="444"/>
      <c r="F19" s="444"/>
      <c r="G19" s="444"/>
    </row>
    <row r="20" spans="2:9" ht="15" customHeight="1" x14ac:dyDescent="0.15"/>
    <row r="21" spans="2:9" ht="14" customHeight="1" x14ac:dyDescent="0.15">
      <c r="B21" s="309" t="s">
        <v>101</v>
      </c>
      <c r="C21" s="317"/>
      <c r="D21" s="317"/>
      <c r="E21" s="318"/>
      <c r="F21" s="318"/>
      <c r="G21" s="318"/>
      <c r="I21" s="319"/>
    </row>
    <row r="22" spans="2:9" ht="14" customHeight="1" x14ac:dyDescent="0.15">
      <c r="B22" s="2"/>
      <c r="C22" s="3" t="s">
        <v>36</v>
      </c>
      <c r="D22" s="3" t="s">
        <v>37</v>
      </c>
      <c r="E22" s="3" t="s">
        <v>38</v>
      </c>
      <c r="F22" s="3" t="s">
        <v>39</v>
      </c>
      <c r="G22" s="3" t="s">
        <v>40</v>
      </c>
    </row>
    <row r="23" spans="2:9" ht="14" customHeight="1" x14ac:dyDescent="0.15">
      <c r="B23" s="5" t="s">
        <v>102</v>
      </c>
      <c r="C23" s="320">
        <v>8.14</v>
      </c>
      <c r="D23" s="321">
        <v>5.8</v>
      </c>
      <c r="E23" s="321">
        <v>9.6999999999999993</v>
      </c>
      <c r="F23" s="322">
        <v>6</v>
      </c>
      <c r="G23" s="322">
        <v>4.3</v>
      </c>
    </row>
    <row r="24" spans="2:9" ht="14" customHeight="1" x14ac:dyDescent="0.15">
      <c r="B24" s="9" t="s">
        <v>103</v>
      </c>
      <c r="C24" s="323">
        <v>8.4</v>
      </c>
      <c r="D24" s="324">
        <v>6.2</v>
      </c>
      <c r="E24" s="324">
        <v>8</v>
      </c>
      <c r="F24" s="325" t="s">
        <v>104</v>
      </c>
      <c r="G24" s="325" t="s">
        <v>104</v>
      </c>
    </row>
    <row r="25" spans="2:9" ht="14" customHeight="1" thickBot="1" x14ac:dyDescent="0.2">
      <c r="B25" s="177" t="s">
        <v>105</v>
      </c>
      <c r="C25" s="326">
        <v>1693</v>
      </c>
      <c r="D25" s="327">
        <v>1389</v>
      </c>
      <c r="E25" s="327">
        <v>1029</v>
      </c>
      <c r="F25" s="327">
        <v>819</v>
      </c>
      <c r="G25" s="327">
        <v>469</v>
      </c>
    </row>
    <row r="26" spans="2:9" ht="14" customHeight="1" x14ac:dyDescent="0.15">
      <c r="B26" s="440" t="s">
        <v>106</v>
      </c>
      <c r="C26" s="440"/>
      <c r="D26" s="440"/>
      <c r="E26" s="440"/>
      <c r="F26" s="440"/>
      <c r="G26" s="440"/>
    </row>
    <row r="27" spans="2:9" ht="30.5" customHeight="1" x14ac:dyDescent="0.15">
      <c r="B27" s="441" t="s">
        <v>107</v>
      </c>
      <c r="C27" s="442"/>
      <c r="D27" s="442"/>
      <c r="E27" s="442"/>
      <c r="F27" s="442"/>
      <c r="G27" s="442"/>
    </row>
    <row r="28" spans="2:9" ht="14" customHeight="1" x14ac:dyDescent="0.15">
      <c r="B28" s="441" t="s">
        <v>108</v>
      </c>
      <c r="C28" s="442"/>
      <c r="D28" s="442"/>
      <c r="E28" s="442"/>
      <c r="F28" s="442"/>
      <c r="G28" s="442"/>
    </row>
    <row r="29" spans="2:9" ht="14" customHeight="1" x14ac:dyDescent="0.15">
      <c r="B29" s="441" t="s">
        <v>109</v>
      </c>
      <c r="C29" s="442"/>
      <c r="D29" s="442"/>
      <c r="E29" s="442"/>
      <c r="F29" s="442"/>
      <c r="G29" s="442"/>
    </row>
    <row r="30" spans="2:9" ht="16.75" customHeight="1" x14ac:dyDescent="0.15"/>
    <row r="31" spans="2:9" ht="16.75" customHeight="1" x14ac:dyDescent="0.15"/>
    <row r="32" spans="2:9" ht="16.75" customHeight="1" x14ac:dyDescent="0.15"/>
    <row r="33" ht="16.75" customHeight="1" x14ac:dyDescent="0.15"/>
    <row r="34" ht="16.7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sheetData>
  <mergeCells count="8">
    <mergeCell ref="B7:G7"/>
    <mergeCell ref="B26:G26"/>
    <mergeCell ref="B29:G29"/>
    <mergeCell ref="B28:G28"/>
    <mergeCell ref="B27:G27"/>
    <mergeCell ref="B13:G13"/>
    <mergeCell ref="B14:G14"/>
    <mergeCell ref="B19:G19"/>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5"/>
  <sheetViews>
    <sheetView showGridLines="0" showRuler="0" zoomScaleNormal="100" workbookViewId="0">
      <selection activeCell="B64" sqref="B64:E64"/>
    </sheetView>
  </sheetViews>
  <sheetFormatPr baseColWidth="10" defaultColWidth="13.1640625" defaultRowHeight="14" x14ac:dyDescent="0.15"/>
  <cols>
    <col min="1" max="1" width="9.5" style="98" customWidth="1"/>
    <col min="2" max="2" width="56.83203125" style="98" customWidth="1"/>
    <col min="3" max="3" width="11.83203125" style="98" customWidth="1"/>
    <col min="4" max="4" width="8.5" style="98" customWidth="1"/>
    <col min="5" max="5" width="10.5" style="98" customWidth="1"/>
    <col min="6" max="16" width="9.5" style="98" customWidth="1"/>
    <col min="17" max="16384" width="13.1640625" style="98"/>
  </cols>
  <sheetData>
    <row r="1" spans="1:16" ht="16.75" customHeight="1" x14ac:dyDescent="0.15"/>
    <row r="2" spans="1:16" ht="16.75" customHeight="1" x14ac:dyDescent="0.15"/>
    <row r="3" spans="1:16" ht="16.75" customHeight="1" x14ac:dyDescent="0.15"/>
    <row r="4" spans="1:16" ht="16.75" customHeight="1" x14ac:dyDescent="0.15"/>
    <row r="5" spans="1:16" ht="16.75" customHeight="1" x14ac:dyDescent="0.15">
      <c r="B5" s="99" t="s">
        <v>110</v>
      </c>
    </row>
    <row r="6" spans="1:16" ht="16.75" customHeight="1" x14ac:dyDescent="0.15"/>
    <row r="7" spans="1:16" ht="43" customHeight="1" x14ac:dyDescent="0.15">
      <c r="B7" s="445" t="s">
        <v>111</v>
      </c>
      <c r="C7" s="442"/>
      <c r="D7" s="442"/>
      <c r="E7" s="442"/>
      <c r="F7" s="442"/>
      <c r="G7" s="442"/>
      <c r="H7" s="442"/>
      <c r="I7" s="442"/>
      <c r="J7" s="442"/>
      <c r="K7" s="442"/>
      <c r="L7" s="442"/>
    </row>
    <row r="8" spans="1:16" ht="16.75" customHeight="1" x14ac:dyDescent="0.15"/>
    <row r="9" spans="1:16" ht="16.75" customHeight="1" x14ac:dyDescent="0.15">
      <c r="B9" s="448" t="s">
        <v>112</v>
      </c>
      <c r="C9" s="446" t="s">
        <v>113</v>
      </c>
      <c r="D9" s="446" t="s">
        <v>114</v>
      </c>
      <c r="E9" s="446" t="s">
        <v>115</v>
      </c>
      <c r="F9" s="447" t="s">
        <v>116</v>
      </c>
      <c r="G9" s="447"/>
      <c r="H9" s="447"/>
      <c r="I9" s="446" t="s">
        <v>117</v>
      </c>
      <c r="J9" s="446"/>
    </row>
    <row r="10" spans="1:16" ht="16.75" customHeight="1" x14ac:dyDescent="0.15">
      <c r="B10" s="448"/>
      <c r="C10" s="446"/>
      <c r="D10" s="446"/>
      <c r="E10" s="446"/>
      <c r="F10" s="248" t="s">
        <v>118</v>
      </c>
      <c r="G10" s="248" t="s">
        <v>119</v>
      </c>
      <c r="H10" s="248" t="s">
        <v>120</v>
      </c>
      <c r="I10" s="249" t="s">
        <v>121</v>
      </c>
      <c r="J10" s="249" t="s">
        <v>122</v>
      </c>
    </row>
    <row r="11" spans="1:16" ht="16.75" customHeight="1" x14ac:dyDescent="0.15">
      <c r="B11" s="250" t="s">
        <v>123</v>
      </c>
      <c r="C11" s="251">
        <v>3036</v>
      </c>
      <c r="D11" s="252">
        <v>2795</v>
      </c>
      <c r="E11" s="253">
        <v>241</v>
      </c>
      <c r="F11" s="254">
        <v>0.14000000000000001</v>
      </c>
      <c r="G11" s="254">
        <v>0.48</v>
      </c>
      <c r="H11" s="254">
        <v>0.38</v>
      </c>
      <c r="I11" s="254">
        <v>0.79</v>
      </c>
      <c r="J11" s="254">
        <v>0.21</v>
      </c>
    </row>
    <row r="12" spans="1:16" ht="16.75" customHeight="1" x14ac:dyDescent="0.15">
      <c r="B12" s="255" t="s">
        <v>124</v>
      </c>
      <c r="C12" s="256">
        <v>1251</v>
      </c>
      <c r="D12" s="257">
        <v>1068</v>
      </c>
      <c r="E12" s="258">
        <v>183</v>
      </c>
      <c r="F12" s="259">
        <v>0.15</v>
      </c>
      <c r="G12" s="259">
        <v>0.5</v>
      </c>
      <c r="H12" s="259">
        <v>0.35</v>
      </c>
      <c r="I12" s="259">
        <v>0.81</v>
      </c>
      <c r="J12" s="259">
        <v>0.19</v>
      </c>
    </row>
    <row r="13" spans="1:16" ht="16.75" customHeight="1" x14ac:dyDescent="0.15">
      <c r="B13" s="255" t="s">
        <v>125</v>
      </c>
      <c r="C13" s="260">
        <v>288</v>
      </c>
      <c r="D13" s="258">
        <v>251</v>
      </c>
      <c r="E13" s="258">
        <v>37</v>
      </c>
      <c r="F13" s="259">
        <v>0.15</v>
      </c>
      <c r="G13" s="259">
        <v>0.6</v>
      </c>
      <c r="H13" s="259">
        <v>0.25</v>
      </c>
      <c r="I13" s="259">
        <v>0.72</v>
      </c>
      <c r="J13" s="259">
        <v>0.28000000000000003</v>
      </c>
    </row>
    <row r="14" spans="1:16" ht="16.75" customHeight="1" x14ac:dyDescent="0.15">
      <c r="B14" s="255" t="s">
        <v>126</v>
      </c>
      <c r="C14" s="260">
        <v>202</v>
      </c>
      <c r="D14" s="261">
        <v>196</v>
      </c>
      <c r="E14" s="261">
        <v>6</v>
      </c>
      <c r="F14" s="262">
        <v>0.08</v>
      </c>
      <c r="G14" s="262">
        <v>0.65</v>
      </c>
      <c r="H14" s="262">
        <v>0.28000000000000003</v>
      </c>
      <c r="I14" s="262">
        <v>0.45</v>
      </c>
      <c r="J14" s="262">
        <v>0.55000000000000004</v>
      </c>
    </row>
    <row r="15" spans="1:16" ht="17.5" customHeight="1" thickBot="1" x14ac:dyDescent="0.2">
      <c r="B15" s="263" t="s">
        <v>127</v>
      </c>
      <c r="C15" s="264">
        <v>4777</v>
      </c>
      <c r="D15" s="264">
        <v>4310</v>
      </c>
      <c r="E15" s="265">
        <v>467</v>
      </c>
      <c r="F15" s="266">
        <v>0.14000000000000001</v>
      </c>
      <c r="G15" s="266">
        <v>0.5</v>
      </c>
      <c r="H15" s="266">
        <v>0.36</v>
      </c>
      <c r="I15" s="266">
        <v>0.77</v>
      </c>
      <c r="J15" s="266">
        <v>0.23</v>
      </c>
    </row>
    <row r="16" spans="1:16" ht="14" customHeight="1" x14ac:dyDescent="0.15">
      <c r="A16" s="267"/>
      <c r="B16" s="445" t="s">
        <v>128</v>
      </c>
      <c r="C16" s="442"/>
      <c r="D16" s="268"/>
      <c r="E16" s="268"/>
      <c r="F16" s="268"/>
      <c r="G16" s="268"/>
      <c r="H16" s="268"/>
      <c r="I16" s="268"/>
      <c r="J16" s="268"/>
      <c r="K16" s="267"/>
      <c r="L16" s="267"/>
      <c r="M16" s="267"/>
      <c r="N16" s="267"/>
      <c r="O16" s="267"/>
      <c r="P16" s="267"/>
    </row>
    <row r="17" spans="1:16" ht="14" customHeight="1" x14ac:dyDescent="0.15">
      <c r="A17" s="267"/>
      <c r="B17" s="441" t="s">
        <v>129</v>
      </c>
      <c r="C17" s="442"/>
      <c r="D17" s="269"/>
      <c r="E17" s="269"/>
      <c r="F17" s="269"/>
      <c r="G17" s="269"/>
      <c r="H17" s="269"/>
      <c r="I17" s="269"/>
      <c r="J17" s="269"/>
      <c r="K17" s="267"/>
      <c r="L17" s="267"/>
      <c r="M17" s="267"/>
      <c r="N17" s="267"/>
      <c r="O17" s="267"/>
      <c r="P17" s="267"/>
    </row>
    <row r="18" spans="1:16" ht="24.25" customHeight="1" x14ac:dyDescent="0.15">
      <c r="A18" s="267"/>
      <c r="K18" s="267"/>
      <c r="L18" s="267"/>
      <c r="M18" s="267"/>
      <c r="N18" s="267"/>
      <c r="O18" s="267"/>
      <c r="P18" s="267"/>
    </row>
    <row r="19" spans="1:16" ht="16.75" customHeight="1" x14ac:dyDescent="0.15">
      <c r="A19" s="267"/>
      <c r="B19" s="448" t="s">
        <v>130</v>
      </c>
      <c r="C19" s="446" t="s">
        <v>113</v>
      </c>
      <c r="D19" s="448" t="s">
        <v>114</v>
      </c>
      <c r="E19" s="448" t="s">
        <v>115</v>
      </c>
      <c r="F19" s="447" t="s">
        <v>116</v>
      </c>
      <c r="G19" s="447"/>
      <c r="H19" s="447"/>
      <c r="I19" s="446" t="s">
        <v>117</v>
      </c>
      <c r="J19" s="446"/>
      <c r="K19" s="267"/>
      <c r="L19" s="267"/>
      <c r="M19" s="267"/>
      <c r="N19" s="267"/>
      <c r="O19" s="267"/>
      <c r="P19" s="267"/>
    </row>
    <row r="20" spans="1:16" ht="16.75" customHeight="1" x14ac:dyDescent="0.15">
      <c r="B20" s="448"/>
      <c r="C20" s="446"/>
      <c r="D20" s="448"/>
      <c r="E20" s="448"/>
      <c r="F20" s="248" t="s">
        <v>118</v>
      </c>
      <c r="G20" s="248" t="s">
        <v>119</v>
      </c>
      <c r="H20" s="248" t="s">
        <v>120</v>
      </c>
      <c r="I20" s="249" t="s">
        <v>121</v>
      </c>
      <c r="J20" s="249" t="s">
        <v>122</v>
      </c>
    </row>
    <row r="21" spans="1:16" ht="17.5" customHeight="1" thickBot="1" x14ac:dyDescent="0.2">
      <c r="B21" s="270" t="s">
        <v>131</v>
      </c>
      <c r="C21" s="271">
        <v>1296</v>
      </c>
      <c r="D21" s="271">
        <v>1062</v>
      </c>
      <c r="E21" s="272">
        <v>234</v>
      </c>
      <c r="F21" s="306">
        <v>0.18</v>
      </c>
      <c r="G21" s="306">
        <v>0.48</v>
      </c>
      <c r="H21" s="306">
        <v>0.34</v>
      </c>
      <c r="I21" s="306">
        <v>0.57999999999999996</v>
      </c>
      <c r="J21" s="306">
        <v>0.42</v>
      </c>
    </row>
    <row r="22" spans="1:16" ht="16.75" customHeight="1" x14ac:dyDescent="0.15">
      <c r="B22" s="106" t="s">
        <v>128</v>
      </c>
      <c r="C22" s="106"/>
      <c r="D22" s="106"/>
      <c r="E22" s="106"/>
      <c r="F22" s="106"/>
      <c r="G22" s="106"/>
      <c r="H22" s="106"/>
      <c r="I22" s="106"/>
      <c r="J22" s="106"/>
    </row>
    <row r="23" spans="1:16" ht="16.75" customHeight="1" x14ac:dyDescent="0.15"/>
    <row r="24" spans="1:16" ht="16.75" customHeight="1" x14ac:dyDescent="0.15">
      <c r="B24" s="2" t="s">
        <v>132</v>
      </c>
      <c r="C24" s="3" t="s">
        <v>36</v>
      </c>
      <c r="D24" s="3" t="s">
        <v>37</v>
      </c>
      <c r="E24" s="3" t="s">
        <v>38</v>
      </c>
      <c r="F24" s="3" t="s">
        <v>39</v>
      </c>
      <c r="G24" s="3" t="s">
        <v>40</v>
      </c>
      <c r="H24" s="3" t="s">
        <v>41</v>
      </c>
    </row>
    <row r="25" spans="1:16" ht="16.75" customHeight="1" x14ac:dyDescent="0.15">
      <c r="B25" s="250" t="s">
        <v>113</v>
      </c>
      <c r="C25" s="65">
        <v>0.23</v>
      </c>
      <c r="D25" s="67">
        <v>0.23</v>
      </c>
      <c r="E25" s="66">
        <v>0.21</v>
      </c>
      <c r="F25" s="273">
        <v>0.22</v>
      </c>
      <c r="G25" s="273">
        <v>0.22</v>
      </c>
      <c r="H25" s="273">
        <v>0.22</v>
      </c>
    </row>
    <row r="26" spans="1:16" ht="16.75" customHeight="1" x14ac:dyDescent="0.15">
      <c r="B26" s="255" t="s">
        <v>133</v>
      </c>
      <c r="C26" s="107">
        <v>0.43</v>
      </c>
      <c r="D26" s="67">
        <v>0.33</v>
      </c>
      <c r="E26" s="274">
        <v>0.38</v>
      </c>
      <c r="F26" s="274">
        <v>0.38</v>
      </c>
      <c r="G26" s="275">
        <v>0.5</v>
      </c>
      <c r="H26" s="276">
        <v>0.38</v>
      </c>
    </row>
    <row r="27" spans="1:16" ht="16.75" customHeight="1" x14ac:dyDescent="0.15">
      <c r="B27" s="255" t="s">
        <v>134</v>
      </c>
      <c r="C27" s="107">
        <v>0.38</v>
      </c>
      <c r="D27" s="245" t="s">
        <v>135</v>
      </c>
      <c r="E27" s="245" t="s">
        <v>135</v>
      </c>
      <c r="F27" s="245" t="s">
        <v>135</v>
      </c>
      <c r="G27" s="245" t="s">
        <v>135</v>
      </c>
      <c r="H27" s="245" t="s">
        <v>135</v>
      </c>
    </row>
    <row r="28" spans="1:16" ht="16.75" customHeight="1" x14ac:dyDescent="0.15">
      <c r="B28" s="255" t="s">
        <v>136</v>
      </c>
      <c r="C28" s="107">
        <v>0.24</v>
      </c>
      <c r="D28" s="109">
        <v>0.23</v>
      </c>
      <c r="E28" s="108">
        <v>0.21</v>
      </c>
      <c r="F28" s="277">
        <v>0.26</v>
      </c>
      <c r="G28" s="277">
        <v>0.26</v>
      </c>
      <c r="H28" s="277">
        <v>0.13</v>
      </c>
    </row>
    <row r="29" spans="1:16" ht="17.5" customHeight="1" thickBot="1" x14ac:dyDescent="0.2">
      <c r="B29" s="193" t="s">
        <v>137</v>
      </c>
      <c r="C29" s="278">
        <v>0.23</v>
      </c>
      <c r="D29" s="279">
        <v>0.23</v>
      </c>
      <c r="E29" s="280">
        <v>0.21</v>
      </c>
      <c r="F29" s="281">
        <v>0.22</v>
      </c>
      <c r="G29" s="281">
        <v>0.21</v>
      </c>
      <c r="H29" s="281">
        <v>0.2</v>
      </c>
    </row>
    <row r="30" spans="1:16" ht="16.75" customHeight="1" x14ac:dyDescent="0.15">
      <c r="B30" s="106" t="s">
        <v>138</v>
      </c>
      <c r="C30" s="147"/>
      <c r="D30" s="147"/>
      <c r="E30" s="282"/>
      <c r="F30" s="282"/>
      <c r="G30" s="282"/>
      <c r="H30" s="282"/>
    </row>
    <row r="31" spans="1:16" ht="16.75" customHeight="1" x14ac:dyDescent="0.15">
      <c r="B31" s="283"/>
      <c r="C31" s="148"/>
      <c r="D31" s="148"/>
      <c r="E31" s="284"/>
      <c r="F31" s="284"/>
      <c r="G31" s="284"/>
      <c r="H31" s="284"/>
    </row>
    <row r="32" spans="1:16" ht="16.75" customHeight="1" x14ac:dyDescent="0.15">
      <c r="B32" s="2" t="s">
        <v>139</v>
      </c>
      <c r="C32" s="3" t="s">
        <v>36</v>
      </c>
      <c r="D32" s="3" t="s">
        <v>37</v>
      </c>
      <c r="E32" s="3" t="s">
        <v>38</v>
      </c>
      <c r="F32" s="284"/>
      <c r="G32" s="284"/>
      <c r="H32" s="284"/>
    </row>
    <row r="33" spans="2:12" ht="16.75" customHeight="1" x14ac:dyDescent="0.15">
      <c r="B33" s="250" t="s">
        <v>113</v>
      </c>
      <c r="C33" s="65">
        <v>0.42</v>
      </c>
      <c r="D33" s="67">
        <v>0.41</v>
      </c>
      <c r="E33" s="67">
        <v>0.42</v>
      </c>
      <c r="F33" s="284"/>
      <c r="G33" s="284"/>
      <c r="H33" s="284"/>
    </row>
    <row r="34" spans="2:12" ht="16.75" customHeight="1" x14ac:dyDescent="0.15">
      <c r="B34" s="255" t="s">
        <v>140</v>
      </c>
      <c r="C34" s="65">
        <v>0</v>
      </c>
      <c r="D34" s="285" t="s">
        <v>141</v>
      </c>
      <c r="E34" s="285" t="s">
        <v>141</v>
      </c>
      <c r="F34" s="284"/>
      <c r="G34" s="284"/>
      <c r="H34" s="284"/>
    </row>
    <row r="35" spans="2:12" ht="16.75" customHeight="1" x14ac:dyDescent="0.15">
      <c r="B35" s="255" t="s">
        <v>136</v>
      </c>
      <c r="C35" s="107">
        <v>0.5</v>
      </c>
      <c r="D35" s="109">
        <v>0.6</v>
      </c>
      <c r="E35" s="109">
        <v>0.6</v>
      </c>
      <c r="F35" s="284"/>
      <c r="G35" s="284"/>
      <c r="H35" s="284"/>
    </row>
    <row r="36" spans="2:12" ht="17.5" customHeight="1" thickBot="1" x14ac:dyDescent="0.2">
      <c r="B36" s="193" t="s">
        <v>137</v>
      </c>
      <c r="C36" s="278">
        <v>0.3</v>
      </c>
      <c r="D36" s="279">
        <v>0.28999999999999998</v>
      </c>
      <c r="E36" s="279">
        <v>0.28000000000000003</v>
      </c>
      <c r="F36" s="284"/>
      <c r="G36" s="284"/>
      <c r="H36" s="284"/>
    </row>
    <row r="37" spans="2:12" ht="16.75" customHeight="1" x14ac:dyDescent="0.15"/>
    <row r="38" spans="2:12" ht="16.75" customHeight="1" x14ac:dyDescent="0.15">
      <c r="B38" s="2" t="s">
        <v>142</v>
      </c>
      <c r="C38" s="3" t="s">
        <v>36</v>
      </c>
      <c r="D38" s="3" t="s">
        <v>37</v>
      </c>
      <c r="E38" s="3" t="s">
        <v>38</v>
      </c>
      <c r="F38" s="3" t="s">
        <v>39</v>
      </c>
      <c r="G38" s="3" t="s">
        <v>40</v>
      </c>
      <c r="H38" s="3" t="s">
        <v>41</v>
      </c>
    </row>
    <row r="39" spans="2:12" ht="19.25" customHeight="1" x14ac:dyDescent="0.15">
      <c r="B39" s="286" t="s">
        <v>143</v>
      </c>
      <c r="C39" s="65">
        <v>0.34</v>
      </c>
      <c r="D39" s="67">
        <v>0.33</v>
      </c>
      <c r="E39" s="66">
        <v>0.31</v>
      </c>
      <c r="F39" s="303">
        <v>0.33</v>
      </c>
      <c r="G39" s="303">
        <v>0.32</v>
      </c>
      <c r="H39" s="303">
        <v>0.39</v>
      </c>
    </row>
    <row r="40" spans="2:12" ht="16.75" customHeight="1" x14ac:dyDescent="0.15">
      <c r="B40" s="287" t="s">
        <v>144</v>
      </c>
      <c r="C40" s="107">
        <v>0.15</v>
      </c>
      <c r="D40" s="109">
        <v>0.16</v>
      </c>
      <c r="E40" s="108">
        <v>0.16</v>
      </c>
      <c r="F40" s="304">
        <v>0.16</v>
      </c>
      <c r="G40" s="304">
        <v>0.15</v>
      </c>
      <c r="H40" s="304">
        <v>0.14000000000000001</v>
      </c>
    </row>
    <row r="41" spans="2:12" ht="16.75" customHeight="1" x14ac:dyDescent="0.15">
      <c r="B41" s="287" t="s">
        <v>145</v>
      </c>
      <c r="C41" s="107">
        <v>0.05</v>
      </c>
      <c r="D41" s="109">
        <v>0.04</v>
      </c>
      <c r="E41" s="108">
        <v>0.04</v>
      </c>
      <c r="F41" s="304">
        <v>0.05</v>
      </c>
      <c r="G41" s="304">
        <v>0.06</v>
      </c>
      <c r="H41" s="304">
        <v>7.0000000000000007E-2</v>
      </c>
    </row>
    <row r="42" spans="2:12" ht="20.75" customHeight="1" x14ac:dyDescent="0.15">
      <c r="B42" s="287" t="s">
        <v>146</v>
      </c>
      <c r="C42" s="107">
        <v>0.01</v>
      </c>
      <c r="D42" s="109">
        <v>0</v>
      </c>
      <c r="E42" s="108">
        <v>0.01</v>
      </c>
      <c r="F42" s="304">
        <v>0.01</v>
      </c>
      <c r="G42" s="304">
        <v>0.01</v>
      </c>
      <c r="H42" s="304">
        <v>0</v>
      </c>
    </row>
    <row r="43" spans="2:12" ht="20.75" customHeight="1" x14ac:dyDescent="0.15">
      <c r="B43" s="287" t="s">
        <v>147</v>
      </c>
      <c r="C43" s="107">
        <v>0</v>
      </c>
      <c r="D43" s="109">
        <v>0</v>
      </c>
      <c r="E43" s="108">
        <v>0</v>
      </c>
      <c r="F43" s="304">
        <v>0</v>
      </c>
      <c r="G43" s="304">
        <v>0</v>
      </c>
      <c r="H43" s="304">
        <v>0</v>
      </c>
    </row>
    <row r="44" spans="2:12" ht="16.75" customHeight="1" x14ac:dyDescent="0.15">
      <c r="B44" s="287" t="s">
        <v>148</v>
      </c>
      <c r="C44" s="107">
        <v>0.41</v>
      </c>
      <c r="D44" s="109">
        <v>0.43</v>
      </c>
      <c r="E44" s="108">
        <v>0.45</v>
      </c>
      <c r="F44" s="304">
        <v>0.43</v>
      </c>
      <c r="G44" s="304">
        <v>0.43</v>
      </c>
      <c r="H44" s="304">
        <v>0.38</v>
      </c>
    </row>
    <row r="45" spans="2:12" ht="17.5" customHeight="1" thickBot="1" x14ac:dyDescent="0.2">
      <c r="B45" s="288" t="s">
        <v>149</v>
      </c>
      <c r="C45" s="278">
        <v>0.03</v>
      </c>
      <c r="D45" s="279">
        <v>0.02</v>
      </c>
      <c r="E45" s="280">
        <v>0.03</v>
      </c>
      <c r="F45" s="305">
        <v>0.02</v>
      </c>
      <c r="G45" s="305">
        <v>0.02</v>
      </c>
      <c r="H45" s="305">
        <v>0.02</v>
      </c>
    </row>
    <row r="46" spans="2:12" ht="16.75" customHeight="1" x14ac:dyDescent="0.15">
      <c r="B46" s="441"/>
      <c r="C46" s="442"/>
      <c r="D46" s="442"/>
      <c r="E46" s="442"/>
      <c r="F46" s="442"/>
      <c r="G46" s="442"/>
    </row>
    <row r="47" spans="2:12" ht="16.75" customHeight="1" x14ac:dyDescent="0.15"/>
    <row r="48" spans="2:12" ht="16.75" customHeight="1" x14ac:dyDescent="0.15">
      <c r="B48" s="448" t="s">
        <v>150</v>
      </c>
      <c r="C48" s="446" t="s">
        <v>151</v>
      </c>
      <c r="D48" s="446"/>
      <c r="E48" s="447" t="s">
        <v>152</v>
      </c>
      <c r="F48" s="447"/>
      <c r="G48" s="447"/>
      <c r="H48" s="446" t="s">
        <v>98</v>
      </c>
      <c r="I48" s="446"/>
      <c r="J48" s="446"/>
      <c r="K48" s="446"/>
      <c r="L48" s="247" t="s">
        <v>127</v>
      </c>
    </row>
    <row r="49" spans="2:12" ht="16.75" customHeight="1" x14ac:dyDescent="0.15">
      <c r="B49" s="449"/>
      <c r="C49" s="289" t="s">
        <v>122</v>
      </c>
      <c r="D49" s="290" t="s">
        <v>121</v>
      </c>
      <c r="E49" s="291" t="s">
        <v>118</v>
      </c>
      <c r="F49" s="292" t="s">
        <v>153</v>
      </c>
      <c r="G49" s="293" t="s">
        <v>154</v>
      </c>
      <c r="H49" s="294" t="s">
        <v>123</v>
      </c>
      <c r="I49" s="289" t="s">
        <v>155</v>
      </c>
      <c r="J49" s="289" t="s">
        <v>125</v>
      </c>
      <c r="K49" s="289" t="s">
        <v>156</v>
      </c>
      <c r="L49" s="292" t="s">
        <v>157</v>
      </c>
    </row>
    <row r="50" spans="2:12" ht="16.75" customHeight="1" x14ac:dyDescent="0.15">
      <c r="B50" s="9" t="s">
        <v>158</v>
      </c>
      <c r="C50" s="299">
        <v>0.2</v>
      </c>
      <c r="D50" s="300">
        <v>0.2</v>
      </c>
      <c r="E50" s="300">
        <v>0.53</v>
      </c>
      <c r="F50" s="300">
        <v>0.22</v>
      </c>
      <c r="G50" s="300">
        <v>0.1</v>
      </c>
      <c r="H50" s="300">
        <v>0.21</v>
      </c>
      <c r="I50" s="300">
        <v>0.24</v>
      </c>
      <c r="J50" s="300">
        <v>0.31</v>
      </c>
      <c r="K50" s="300">
        <v>0.09</v>
      </c>
      <c r="L50" s="299">
        <v>0.21</v>
      </c>
    </row>
    <row r="51" spans="2:12" ht="16.75" customHeight="1" thickBot="1" x14ac:dyDescent="0.2">
      <c r="B51" s="177" t="s">
        <v>159</v>
      </c>
      <c r="C51" s="301">
        <v>0.19</v>
      </c>
      <c r="D51" s="302">
        <v>0.2</v>
      </c>
      <c r="E51" s="302">
        <v>0.35</v>
      </c>
      <c r="F51" s="302">
        <v>0.19</v>
      </c>
      <c r="G51" s="302">
        <v>0.15</v>
      </c>
      <c r="H51" s="302">
        <v>0.2</v>
      </c>
      <c r="I51" s="302">
        <v>0.2</v>
      </c>
      <c r="J51" s="302">
        <v>0.23</v>
      </c>
      <c r="K51" s="302">
        <v>7.0000000000000007E-2</v>
      </c>
      <c r="L51" s="301">
        <v>0.2</v>
      </c>
    </row>
    <row r="52" spans="2:12" x14ac:dyDescent="0.15">
      <c r="B52" s="295" t="s">
        <v>160</v>
      </c>
      <c r="C52" s="295"/>
      <c r="D52" s="295"/>
      <c r="E52" s="106"/>
      <c r="F52" s="106"/>
      <c r="G52" s="106"/>
      <c r="H52" s="106"/>
      <c r="I52" s="106"/>
      <c r="J52" s="106"/>
      <c r="K52" s="106"/>
      <c r="L52" s="106"/>
    </row>
    <row r="53" spans="2:12" ht="14" customHeight="1" x14ac:dyDescent="0.15">
      <c r="B53" s="450" t="s">
        <v>161</v>
      </c>
      <c r="C53" s="450"/>
      <c r="D53" s="450"/>
    </row>
    <row r="54" spans="2:12" ht="14" customHeight="1" x14ac:dyDescent="0.15">
      <c r="B54" s="295" t="s">
        <v>162</v>
      </c>
      <c r="C54" s="295"/>
      <c r="D54" s="295"/>
    </row>
    <row r="55" spans="2:12" ht="14" customHeight="1" x14ac:dyDescent="0.15">
      <c r="B55" s="295" t="s">
        <v>163</v>
      </c>
      <c r="C55" s="295"/>
      <c r="D55" s="295"/>
    </row>
    <row r="56" spans="2:12" ht="14" customHeight="1" x14ac:dyDescent="0.15">
      <c r="B56" s="450" t="s">
        <v>164</v>
      </c>
      <c r="C56" s="450"/>
      <c r="D56" s="450"/>
    </row>
    <row r="57" spans="2:12" ht="16.75" customHeight="1" x14ac:dyDescent="0.15"/>
    <row r="58" spans="2:12" ht="16.75" customHeight="1" x14ac:dyDescent="0.15">
      <c r="B58" s="2" t="s">
        <v>165</v>
      </c>
      <c r="C58" s="3" t="s">
        <v>36</v>
      </c>
      <c r="D58" s="3" t="s">
        <v>37</v>
      </c>
      <c r="E58" s="3" t="s">
        <v>38</v>
      </c>
    </row>
    <row r="59" spans="2:12" ht="16.75" customHeight="1" x14ac:dyDescent="0.15">
      <c r="B59" s="5" t="s">
        <v>166</v>
      </c>
      <c r="C59" s="65">
        <v>0.42</v>
      </c>
      <c r="D59" s="67">
        <v>0.4</v>
      </c>
      <c r="E59" s="67">
        <v>0.4</v>
      </c>
    </row>
    <row r="60" spans="2:12" ht="16.75" customHeight="1" x14ac:dyDescent="0.15">
      <c r="B60" s="9" t="s">
        <v>167</v>
      </c>
      <c r="C60" s="107">
        <v>0.3</v>
      </c>
      <c r="D60" s="109">
        <v>0.3</v>
      </c>
      <c r="E60" s="109">
        <v>0.28000000000000003</v>
      </c>
    </row>
    <row r="61" spans="2:12" ht="16.75" customHeight="1" x14ac:dyDescent="0.15">
      <c r="B61" s="13" t="s">
        <v>168</v>
      </c>
      <c r="C61" s="68">
        <v>0.05</v>
      </c>
      <c r="D61" s="70">
        <v>0.05</v>
      </c>
      <c r="E61" s="70">
        <v>0.05</v>
      </c>
    </row>
    <row r="62" spans="2:12" ht="17.5" customHeight="1" x14ac:dyDescent="0.15">
      <c r="B62" s="25" t="s">
        <v>127</v>
      </c>
      <c r="C62" s="297">
        <v>0.3</v>
      </c>
      <c r="D62" s="298">
        <v>0.3</v>
      </c>
      <c r="E62" s="298">
        <v>0.25</v>
      </c>
    </row>
    <row r="63" spans="2:12" ht="14" customHeight="1" x14ac:dyDescent="0.15">
      <c r="B63" s="440" t="s">
        <v>169</v>
      </c>
      <c r="C63" s="440"/>
      <c r="D63" s="440"/>
      <c r="E63" s="440"/>
    </row>
    <row r="64" spans="2:12" ht="29.5" customHeight="1" x14ac:dyDescent="0.15">
      <c r="B64" s="441" t="s">
        <v>170</v>
      </c>
      <c r="C64" s="441"/>
      <c r="D64" s="441"/>
      <c r="E64" s="441"/>
    </row>
    <row r="65" spans="2:4" ht="16.75" customHeight="1" x14ac:dyDescent="0.15"/>
    <row r="66" spans="2:4" ht="16.75" customHeight="1" x14ac:dyDescent="0.15">
      <c r="B66" s="2" t="s">
        <v>171</v>
      </c>
      <c r="C66" s="3" t="s">
        <v>122</v>
      </c>
      <c r="D66" s="3" t="s">
        <v>121</v>
      </c>
    </row>
    <row r="67" spans="2:4" ht="16.75" customHeight="1" x14ac:dyDescent="0.15">
      <c r="B67" s="5" t="s">
        <v>172</v>
      </c>
      <c r="C67" s="67">
        <v>0.11</v>
      </c>
      <c r="D67" s="67">
        <v>0</v>
      </c>
    </row>
    <row r="68" spans="2:4" ht="16.75" customHeight="1" x14ac:dyDescent="0.15">
      <c r="B68" s="9" t="s">
        <v>173</v>
      </c>
      <c r="C68" s="109">
        <v>0.11</v>
      </c>
      <c r="D68" s="109">
        <v>0.33</v>
      </c>
    </row>
    <row r="69" spans="2:4" ht="16.75" customHeight="1" x14ac:dyDescent="0.15">
      <c r="B69" s="9" t="s">
        <v>174</v>
      </c>
      <c r="C69" s="109">
        <v>0</v>
      </c>
      <c r="D69" s="109">
        <v>0</v>
      </c>
    </row>
    <row r="70" spans="2:4" ht="16.75" customHeight="1" x14ac:dyDescent="0.15">
      <c r="B70" s="13" t="s">
        <v>175</v>
      </c>
      <c r="C70" s="70">
        <v>0</v>
      </c>
      <c r="D70" s="70">
        <v>0.44</v>
      </c>
    </row>
    <row r="71" spans="2:4" ht="17.5" customHeight="1" x14ac:dyDescent="0.15">
      <c r="B71" s="296" t="s">
        <v>176</v>
      </c>
      <c r="C71" s="297">
        <v>0.22</v>
      </c>
      <c r="D71" s="297">
        <v>0.77</v>
      </c>
    </row>
    <row r="72" spans="2:4" ht="14" customHeight="1" x14ac:dyDescent="0.15">
      <c r="B72" s="440" t="s">
        <v>177</v>
      </c>
      <c r="C72" s="440"/>
      <c r="D72" s="440"/>
    </row>
    <row r="73" spans="2:4" ht="14" customHeight="1" x14ac:dyDescent="0.15">
      <c r="B73" s="441"/>
      <c r="C73" s="442"/>
      <c r="D73" s="442"/>
    </row>
    <row r="74" spans="2:4" ht="16.75" customHeight="1" x14ac:dyDescent="0.15"/>
    <row r="75" spans="2:4" ht="16.75" customHeight="1" x14ac:dyDescent="0.15"/>
  </sheetData>
  <mergeCells count="26">
    <mergeCell ref="B73:D73"/>
    <mergeCell ref="B9:B10"/>
    <mergeCell ref="C9:C10"/>
    <mergeCell ref="D9:D10"/>
    <mergeCell ref="B19:B20"/>
    <mergeCell ref="C19:C20"/>
    <mergeCell ref="D19:D20"/>
    <mergeCell ref="B48:B49"/>
    <mergeCell ref="B56:D56"/>
    <mergeCell ref="B64:E64"/>
    <mergeCell ref="B63:E63"/>
    <mergeCell ref="B72:D72"/>
    <mergeCell ref="B53:D53"/>
    <mergeCell ref="E48:G48"/>
    <mergeCell ref="B7:L7"/>
    <mergeCell ref="I9:J9"/>
    <mergeCell ref="F9:H9"/>
    <mergeCell ref="E9:E10"/>
    <mergeCell ref="H48:K48"/>
    <mergeCell ref="B46:G46"/>
    <mergeCell ref="C48:D48"/>
    <mergeCell ref="B17:C17"/>
    <mergeCell ref="B16:C16"/>
    <mergeCell ref="F19:H19"/>
    <mergeCell ref="I19:J19"/>
    <mergeCell ref="E19:E20"/>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T111"/>
  <sheetViews>
    <sheetView showGridLines="0" showRuler="0" zoomScale="90" zoomScaleNormal="90" workbookViewId="0">
      <selection activeCell="J76" sqref="J76"/>
    </sheetView>
  </sheetViews>
  <sheetFormatPr baseColWidth="10" defaultColWidth="13.1640625" defaultRowHeight="14" x14ac:dyDescent="0.15"/>
  <cols>
    <col min="1" max="1" width="9.5" style="98" customWidth="1"/>
    <col min="2" max="2" width="37.83203125" style="98" customWidth="1"/>
    <col min="3" max="3" width="16.5" style="98" customWidth="1"/>
    <col min="4" max="4" width="10.5" style="98" customWidth="1"/>
    <col min="5" max="5" width="13.1640625" style="98" customWidth="1"/>
    <col min="6" max="6" width="13.83203125" style="98" customWidth="1"/>
    <col min="7" max="7" width="12.1640625" style="98" customWidth="1"/>
    <col min="8" max="8" width="9.5" style="98" customWidth="1"/>
    <col min="9" max="9" width="8.5" style="98" customWidth="1"/>
    <col min="10" max="10" width="7.5" style="98" customWidth="1"/>
    <col min="11" max="11" width="21" style="98" customWidth="1"/>
    <col min="12" max="12" width="11.5" style="98" customWidth="1"/>
    <col min="13" max="14" width="10.83203125" style="98" customWidth="1"/>
    <col min="15" max="15" width="9.5" style="98" customWidth="1"/>
    <col min="16" max="16" width="10.5" style="98" customWidth="1"/>
    <col min="17" max="19" width="4.5" style="98" customWidth="1"/>
    <col min="20" max="20" width="9.5" style="98" customWidth="1"/>
    <col min="21" max="21" width="17.5" style="98" customWidth="1"/>
    <col min="22" max="23" width="12.1640625" style="98" customWidth="1"/>
    <col min="24" max="26" width="9.5" style="98" customWidth="1"/>
    <col min="27" max="16384" width="13.1640625" style="98"/>
  </cols>
  <sheetData>
    <row r="1" spans="2:20" ht="16.75" customHeight="1" x14ac:dyDescent="0.15"/>
    <row r="2" spans="2:20" ht="16.75" customHeight="1" x14ac:dyDescent="0.15"/>
    <row r="3" spans="2:20" ht="16.75" customHeight="1" x14ac:dyDescent="0.15"/>
    <row r="4" spans="2:20" ht="16.75" customHeight="1" x14ac:dyDescent="0.15"/>
    <row r="5" spans="2:20" ht="21" customHeight="1" x14ac:dyDescent="0.15">
      <c r="B5" s="99" t="s">
        <v>178</v>
      </c>
    </row>
    <row r="6" spans="2:20" ht="16.75" customHeight="1" x14ac:dyDescent="0.15"/>
    <row r="7" spans="2:20" ht="90" customHeight="1" x14ac:dyDescent="0.15">
      <c r="B7" s="439" t="s">
        <v>179</v>
      </c>
      <c r="C7" s="439"/>
      <c r="D7" s="439"/>
      <c r="E7" s="439"/>
      <c r="F7" s="439"/>
      <c r="G7" s="439"/>
      <c r="H7" s="439"/>
      <c r="I7" s="439"/>
      <c r="J7" s="439"/>
      <c r="K7" s="439"/>
      <c r="L7" s="439"/>
      <c r="M7" s="439"/>
      <c r="N7" s="439"/>
      <c r="O7" s="439"/>
      <c r="P7" s="439"/>
      <c r="T7" s="101"/>
    </row>
    <row r="8" spans="2:20" ht="16.75" customHeight="1" x14ac:dyDescent="0.15"/>
    <row r="9" spans="2:20" ht="32.5" customHeight="1" x14ac:dyDescent="0.15">
      <c r="B9" s="2" t="s">
        <v>180</v>
      </c>
      <c r="C9" s="3" t="s">
        <v>36</v>
      </c>
      <c r="D9" s="3" t="s">
        <v>181</v>
      </c>
      <c r="E9" s="3" t="s">
        <v>38</v>
      </c>
      <c r="F9" s="3" t="s">
        <v>39</v>
      </c>
      <c r="G9" s="3" t="s">
        <v>40</v>
      </c>
      <c r="K9" s="2" t="s">
        <v>182</v>
      </c>
      <c r="L9" s="3" t="s">
        <v>36</v>
      </c>
      <c r="M9" s="3" t="s">
        <v>37</v>
      </c>
      <c r="N9" s="4" t="s">
        <v>183</v>
      </c>
      <c r="O9" s="3" t="s">
        <v>39</v>
      </c>
      <c r="P9" s="3" t="s">
        <v>40</v>
      </c>
    </row>
    <row r="10" spans="2:20" ht="16.75" customHeight="1" x14ac:dyDescent="0.15">
      <c r="B10" s="5" t="s">
        <v>184</v>
      </c>
      <c r="C10" s="6">
        <v>777317.95250000001</v>
      </c>
      <c r="D10" s="8">
        <v>730631.06307550403</v>
      </c>
      <c r="E10" s="8">
        <v>712846</v>
      </c>
      <c r="F10" s="8">
        <v>655000</v>
      </c>
      <c r="G10" s="8">
        <v>621100</v>
      </c>
      <c r="K10" s="5" t="s">
        <v>184</v>
      </c>
      <c r="L10" s="6">
        <v>519.60083720000102</v>
      </c>
      <c r="M10" s="7">
        <v>462748.505310671</v>
      </c>
      <c r="N10" s="8">
        <v>441327</v>
      </c>
      <c r="O10" s="8">
        <v>373890</v>
      </c>
      <c r="P10" s="8">
        <v>383700</v>
      </c>
    </row>
    <row r="11" spans="2:20" ht="16.75" customHeight="1" x14ac:dyDescent="0.15">
      <c r="B11" s="9" t="s">
        <v>185</v>
      </c>
      <c r="C11" s="10">
        <v>315820.130899999</v>
      </c>
      <c r="D11" s="12">
        <v>319583.009573908</v>
      </c>
      <c r="E11" s="12">
        <v>317279</v>
      </c>
      <c r="F11" s="12">
        <v>309100</v>
      </c>
      <c r="G11" s="12">
        <v>306800</v>
      </c>
      <c r="K11" s="9" t="s">
        <v>186</v>
      </c>
      <c r="L11" s="10">
        <v>160.68758080000001</v>
      </c>
      <c r="M11" s="11">
        <v>147020.29720858799</v>
      </c>
      <c r="N11" s="12">
        <v>145731</v>
      </c>
      <c r="O11" s="12">
        <v>155920</v>
      </c>
      <c r="P11" s="12">
        <v>145900</v>
      </c>
    </row>
    <row r="12" spans="2:20" ht="16.75" customHeight="1" x14ac:dyDescent="0.15">
      <c r="B12" s="9" t="s">
        <v>187</v>
      </c>
      <c r="C12" s="10">
        <v>25905.764200000001</v>
      </c>
      <c r="D12" s="12">
        <v>22577.5902844271</v>
      </c>
      <c r="E12" s="12">
        <v>20641</v>
      </c>
      <c r="F12" s="12">
        <v>21500</v>
      </c>
      <c r="G12" s="12">
        <v>23800</v>
      </c>
      <c r="K12" s="9" t="s">
        <v>187</v>
      </c>
      <c r="L12" s="10">
        <v>20.253199800000001</v>
      </c>
      <c r="M12" s="11">
        <v>19788.315817961899</v>
      </c>
      <c r="N12" s="12">
        <v>19843</v>
      </c>
      <c r="O12" s="12">
        <v>20350</v>
      </c>
      <c r="P12" s="12">
        <v>20900</v>
      </c>
    </row>
    <row r="13" spans="2:20" ht="16.75" customHeight="1" x14ac:dyDescent="0.15">
      <c r="B13" s="13" t="s">
        <v>188</v>
      </c>
      <c r="C13" s="14">
        <v>113.90089999999999</v>
      </c>
      <c r="D13" s="16">
        <v>53.256399999999999</v>
      </c>
      <c r="E13" s="16">
        <v>321</v>
      </c>
      <c r="F13" s="16">
        <v>430</v>
      </c>
      <c r="G13" s="16">
        <v>100</v>
      </c>
      <c r="K13" s="13" t="s">
        <v>188</v>
      </c>
      <c r="L13" s="14">
        <v>0</v>
      </c>
      <c r="M13" s="15">
        <v>61.220366857744402</v>
      </c>
      <c r="N13" s="16">
        <v>6712</v>
      </c>
      <c r="O13" s="16">
        <v>10860</v>
      </c>
      <c r="P13" s="16">
        <v>10000</v>
      </c>
    </row>
    <row r="14" spans="2:20" ht="17.5" customHeight="1" thickBot="1" x14ac:dyDescent="0.2">
      <c r="B14" s="25" t="s">
        <v>127</v>
      </c>
      <c r="C14" s="102">
        <v>1119157.7485</v>
      </c>
      <c r="D14" s="104">
        <v>1072844.91933384</v>
      </c>
      <c r="E14" s="104">
        <v>1051087</v>
      </c>
      <c r="F14" s="104">
        <v>986030</v>
      </c>
      <c r="G14" s="104">
        <v>951800</v>
      </c>
      <c r="K14" s="25" t="s">
        <v>127</v>
      </c>
      <c r="L14" s="102">
        <v>700.54161780000095</v>
      </c>
      <c r="M14" s="103">
        <v>629618.33870407904</v>
      </c>
      <c r="N14" s="104">
        <v>613613</v>
      </c>
      <c r="O14" s="104">
        <v>561020</v>
      </c>
      <c r="P14" s="104">
        <v>560500</v>
      </c>
    </row>
    <row r="15" spans="2:20" ht="25" customHeight="1" x14ac:dyDescent="0.15"/>
    <row r="16" spans="2:20" ht="30.5" customHeight="1" x14ac:dyDescent="0.15">
      <c r="B16" s="2" t="s">
        <v>189</v>
      </c>
      <c r="C16" s="17" t="s">
        <v>36</v>
      </c>
      <c r="D16" s="17" t="s">
        <v>37</v>
      </c>
      <c r="E16" s="17" t="s">
        <v>38</v>
      </c>
      <c r="F16" s="3" t="s">
        <v>39</v>
      </c>
      <c r="G16" s="3" t="s">
        <v>40</v>
      </c>
      <c r="H16" s="3" t="s">
        <v>190</v>
      </c>
      <c r="I16" s="3" t="s">
        <v>42</v>
      </c>
      <c r="K16" s="366" t="str">
        <f>B16</f>
        <v>GHG emissions - Scope 1 and 2
 (kilotonnes CO2e)</v>
      </c>
      <c r="L16" s="366" t="s">
        <v>42</v>
      </c>
      <c r="M16" s="366" t="s">
        <v>41</v>
      </c>
      <c r="N16" s="366" t="s">
        <v>40</v>
      </c>
      <c r="O16" s="366" t="s">
        <v>39</v>
      </c>
      <c r="P16" s="366" t="s">
        <v>38</v>
      </c>
      <c r="Q16" s="366" t="s">
        <v>37</v>
      </c>
      <c r="R16" s="366" t="s">
        <v>36</v>
      </c>
    </row>
    <row r="17" spans="2:18" ht="14" customHeight="1" x14ac:dyDescent="0.15">
      <c r="B17" s="18" t="s">
        <v>191</v>
      </c>
      <c r="C17" s="19">
        <v>73.529210699999993</v>
      </c>
      <c r="D17" s="20">
        <v>74.972707517515502</v>
      </c>
      <c r="E17" s="20">
        <v>79.599999999999994</v>
      </c>
      <c r="F17" s="21">
        <v>81.5</v>
      </c>
      <c r="G17" s="21">
        <v>80.5</v>
      </c>
      <c r="H17" s="21">
        <v>72.099999999999994</v>
      </c>
      <c r="I17" s="21">
        <v>76.099999999999994</v>
      </c>
      <c r="K17" s="364" t="s">
        <v>192</v>
      </c>
      <c r="L17" s="364">
        <v>76.099999999999994</v>
      </c>
      <c r="M17" s="364">
        <v>72.099999999999994</v>
      </c>
      <c r="N17" s="365">
        <v>80.476950000000002</v>
      </c>
      <c r="O17" s="365">
        <v>81.453999999999994</v>
      </c>
      <c r="P17" s="365">
        <v>79.599999999999994</v>
      </c>
      <c r="Q17" s="365">
        <v>74.972707517515545</v>
      </c>
      <c r="R17" s="365">
        <f>C17</f>
        <v>73.529210699999993</v>
      </c>
    </row>
    <row r="18" spans="2:18" ht="14" customHeight="1" x14ac:dyDescent="0.15">
      <c r="B18" s="22" t="s">
        <v>193</v>
      </c>
      <c r="C18" s="19">
        <v>65.094512800000004</v>
      </c>
      <c r="D18" s="20">
        <v>60.184456033625203</v>
      </c>
      <c r="E18" s="23">
        <v>69.900000000000006</v>
      </c>
      <c r="F18" s="24">
        <v>66.7</v>
      </c>
      <c r="G18" s="24">
        <v>68.2</v>
      </c>
      <c r="H18" s="24">
        <v>69.7</v>
      </c>
      <c r="I18" s="24">
        <v>70.400000000000006</v>
      </c>
      <c r="K18" s="364" t="s">
        <v>194</v>
      </c>
      <c r="L18" s="364">
        <v>71.8</v>
      </c>
      <c r="M18" s="364">
        <v>63.1</v>
      </c>
      <c r="N18" s="364">
        <v>47.8</v>
      </c>
      <c r="O18" s="365">
        <v>23.152999999999999</v>
      </c>
      <c r="P18" s="365">
        <v>20.437061747499992</v>
      </c>
      <c r="Q18" s="365">
        <v>4.6470260999999999E-2</v>
      </c>
      <c r="R18" s="365">
        <f>C19</f>
        <v>4.0517645399999899E-2</v>
      </c>
    </row>
    <row r="19" spans="2:18" ht="14" customHeight="1" x14ac:dyDescent="0.15">
      <c r="B19" s="22" t="s">
        <v>195</v>
      </c>
      <c r="C19" s="19">
        <v>4.0517645399999899E-2</v>
      </c>
      <c r="D19" s="20">
        <v>4.6470260999999999E-2</v>
      </c>
      <c r="E19" s="23">
        <v>20.399999999999999</v>
      </c>
      <c r="F19" s="24">
        <v>23.2</v>
      </c>
      <c r="G19" s="24">
        <v>47.8</v>
      </c>
      <c r="H19" s="24">
        <v>63.1</v>
      </c>
      <c r="I19" s="24">
        <v>71.8</v>
      </c>
      <c r="K19" s="364" t="s">
        <v>196</v>
      </c>
      <c r="L19" s="365">
        <v>22.104319234793007</v>
      </c>
      <c r="M19" s="365">
        <v>18.712802768166089</v>
      </c>
      <c r="N19" s="365">
        <v>15.827781889958057</v>
      </c>
      <c r="O19" s="365">
        <v>13.121801304565981</v>
      </c>
      <c r="P19" s="365">
        <v>12.693447753774899</v>
      </c>
      <c r="Q19" s="365">
        <v>12.284129323483796</v>
      </c>
      <c r="R19" s="365">
        <f>C21</f>
        <v>11.615050259772655</v>
      </c>
    </row>
    <row r="20" spans="2:18" ht="22.5" customHeight="1" thickBot="1" x14ac:dyDescent="0.2">
      <c r="B20" s="25" t="s">
        <v>197</v>
      </c>
      <c r="C20" s="26">
        <v>73.569728345399994</v>
      </c>
      <c r="D20" s="27">
        <v>75.019177778515498</v>
      </c>
      <c r="E20" s="28">
        <v>100</v>
      </c>
      <c r="F20" s="29">
        <v>104.7</v>
      </c>
      <c r="G20" s="29">
        <v>128.30000000000001</v>
      </c>
      <c r="H20" s="29">
        <v>135.19999999999999</v>
      </c>
      <c r="I20" s="29">
        <f t="shared" ref="I20" si="0">+I17+I19</f>
        <v>147.89999999999998</v>
      </c>
    </row>
    <row r="21" spans="2:18" ht="47.25" customHeight="1" thickBot="1" x14ac:dyDescent="0.2">
      <c r="B21" s="30" t="s">
        <v>198</v>
      </c>
      <c r="C21" s="243">
        <v>11.615050259772655</v>
      </c>
      <c r="D21" s="244">
        <v>11.094229189369344</v>
      </c>
      <c r="E21" s="243">
        <v>12.68874508311128</v>
      </c>
      <c r="F21" s="243">
        <v>13.133467134972403</v>
      </c>
      <c r="G21" s="243">
        <v>15.827781889958057</v>
      </c>
      <c r="H21" s="243">
        <v>18.712802768166089</v>
      </c>
      <c r="I21" s="243">
        <v>22.104319234793</v>
      </c>
    </row>
    <row r="22" spans="2:18" ht="14" customHeight="1" thickBot="1" x14ac:dyDescent="0.2">
      <c r="B22" s="30" t="s">
        <v>199</v>
      </c>
      <c r="C22" s="31">
        <v>0.50257114032859995</v>
      </c>
      <c r="D22" s="32">
        <v>0.49277094132173399</v>
      </c>
      <c r="E22" s="32">
        <v>0.32</v>
      </c>
      <c r="F22" s="33">
        <v>0.28999999999999998</v>
      </c>
      <c r="G22" s="33">
        <v>0.13</v>
      </c>
      <c r="H22" s="33">
        <v>0.09</v>
      </c>
      <c r="I22" s="33">
        <f>($I17-I17)/$I17</f>
        <v>0</v>
      </c>
      <c r="J22" s="451"/>
      <c r="K22" s="451"/>
      <c r="L22" s="451"/>
      <c r="M22" s="451"/>
      <c r="N22" s="451"/>
      <c r="O22" s="451"/>
      <c r="P22" s="451"/>
      <c r="Q22" s="451"/>
    </row>
    <row r="23" spans="2:18" ht="14" customHeight="1" x14ac:dyDescent="0.15">
      <c r="B23" s="34" t="s">
        <v>200</v>
      </c>
      <c r="C23" s="35">
        <v>1.55</v>
      </c>
      <c r="D23" s="36">
        <v>1.196</v>
      </c>
      <c r="E23" s="37">
        <v>0</v>
      </c>
      <c r="F23" s="36">
        <v>0</v>
      </c>
      <c r="G23" s="36">
        <v>0</v>
      </c>
      <c r="H23" s="36">
        <v>0</v>
      </c>
      <c r="I23" s="36">
        <v>0</v>
      </c>
    </row>
    <row r="24" spans="2:18" ht="14" customHeight="1" thickBot="1" x14ac:dyDescent="0.2">
      <c r="B24" s="25" t="s">
        <v>201</v>
      </c>
      <c r="C24" s="38">
        <v>0.51305119441920199</v>
      </c>
      <c r="D24" s="39">
        <v>0.50085748628454696</v>
      </c>
      <c r="E24" s="40">
        <v>0.32</v>
      </c>
      <c r="F24" s="39">
        <v>0.28999999999999998</v>
      </c>
      <c r="G24" s="39">
        <v>0.13</v>
      </c>
      <c r="H24" s="39">
        <v>0.09</v>
      </c>
      <c r="I24" s="39">
        <f>($I17-(I17-I23))/$I17</f>
        <v>0</v>
      </c>
    </row>
    <row r="25" spans="2:18" ht="30" customHeight="1" x14ac:dyDescent="0.15">
      <c r="B25" s="453" t="s">
        <v>202</v>
      </c>
      <c r="C25" s="453"/>
      <c r="D25" s="453"/>
      <c r="E25" s="453"/>
      <c r="F25" s="453"/>
      <c r="G25" s="453"/>
      <c r="H25" s="453"/>
      <c r="I25" s="453"/>
    </row>
    <row r="26" spans="2:18" ht="37.5" customHeight="1" x14ac:dyDescent="0.15">
      <c r="B26" s="439" t="s">
        <v>203</v>
      </c>
      <c r="C26" s="439"/>
      <c r="D26" s="439"/>
      <c r="E26" s="439"/>
      <c r="F26" s="439"/>
      <c r="G26" s="439"/>
      <c r="H26" s="439"/>
      <c r="I26" s="439"/>
    </row>
    <row r="27" spans="2:18" ht="33" customHeight="1" x14ac:dyDescent="0.15">
      <c r="B27" s="439" t="s">
        <v>204</v>
      </c>
      <c r="C27" s="439"/>
      <c r="D27" s="439"/>
      <c r="E27" s="439"/>
      <c r="F27" s="439"/>
      <c r="G27" s="439"/>
      <c r="H27" s="439"/>
      <c r="I27" s="439"/>
    </row>
    <row r="28" spans="2:18" x14ac:dyDescent="0.15">
      <c r="B28" s="439" t="s">
        <v>205</v>
      </c>
      <c r="C28" s="439"/>
      <c r="D28" s="439"/>
      <c r="E28" s="439"/>
      <c r="F28" s="439"/>
      <c r="G28" s="439"/>
    </row>
    <row r="29" spans="2:18" ht="25.5" customHeight="1" x14ac:dyDescent="0.15">
      <c r="B29" s="350" t="s">
        <v>206</v>
      </c>
      <c r="C29" s="41"/>
      <c r="D29" s="41"/>
      <c r="E29" s="41"/>
      <c r="F29" s="41"/>
      <c r="G29" s="41"/>
      <c r="H29" s="41"/>
      <c r="I29" s="41"/>
    </row>
    <row r="30" spans="2:18" ht="25" customHeight="1" x14ac:dyDescent="0.15"/>
    <row r="31" spans="2:18" ht="28.25" customHeight="1" x14ac:dyDescent="0.15">
      <c r="B31" s="2" t="s">
        <v>207</v>
      </c>
      <c r="C31" s="3" t="s">
        <v>36</v>
      </c>
      <c r="D31" s="3" t="s">
        <v>37</v>
      </c>
      <c r="E31" s="3" t="s">
        <v>38</v>
      </c>
      <c r="F31" s="3" t="s">
        <v>39</v>
      </c>
      <c r="G31" s="3" t="s">
        <v>40</v>
      </c>
      <c r="K31" s="367" t="s">
        <v>208</v>
      </c>
      <c r="L31" s="366" t="s">
        <v>36</v>
      </c>
      <c r="M31" s="366" t="s">
        <v>36</v>
      </c>
    </row>
    <row r="32" spans="2:18" ht="16.75" customHeight="1" x14ac:dyDescent="0.15">
      <c r="B32" s="5" t="s">
        <v>209</v>
      </c>
      <c r="C32" s="42">
        <v>50.678433499999997</v>
      </c>
      <c r="D32" s="43">
        <v>50.422310653917499</v>
      </c>
      <c r="E32" s="44">
        <v>47.7</v>
      </c>
      <c r="F32" s="44">
        <v>44.4</v>
      </c>
      <c r="G32" s="44">
        <v>44.6</v>
      </c>
      <c r="K32" s="361" t="s">
        <v>184</v>
      </c>
      <c r="L32" s="362">
        <f>+C32+C33</f>
        <v>89.941750799999994</v>
      </c>
      <c r="M32" s="377">
        <f>+L32/$L$36</f>
        <v>0.6488193256473882</v>
      </c>
    </row>
    <row r="33" spans="2:13" ht="25" customHeight="1" x14ac:dyDescent="0.15">
      <c r="B33" s="9" t="s">
        <v>210</v>
      </c>
      <c r="C33" s="42">
        <v>39.263317299999997</v>
      </c>
      <c r="D33" s="45">
        <v>35.211279776074697</v>
      </c>
      <c r="E33" s="46">
        <v>37.5</v>
      </c>
      <c r="F33" s="46">
        <v>31.5</v>
      </c>
      <c r="G33" s="46">
        <v>30.6</v>
      </c>
      <c r="K33" s="361" t="s">
        <v>186</v>
      </c>
      <c r="L33" s="362">
        <f>+C36+C37</f>
        <v>45.309098800000001</v>
      </c>
      <c r="M33" s="377">
        <f t="shared" ref="M33:M35" si="1">+L33/$L$36</f>
        <v>0.3268495294746574</v>
      </c>
    </row>
    <row r="34" spans="2:13" ht="25" customHeight="1" x14ac:dyDescent="0.15">
      <c r="B34" s="13" t="s">
        <v>211</v>
      </c>
      <c r="C34" s="47">
        <v>1.73915999999999E-2</v>
      </c>
      <c r="D34" s="48">
        <v>0</v>
      </c>
      <c r="E34" s="49">
        <v>0.3</v>
      </c>
      <c r="F34" s="49">
        <v>0</v>
      </c>
      <c r="G34" s="49">
        <v>19.100000000000001</v>
      </c>
      <c r="K34" s="361" t="s">
        <v>187</v>
      </c>
      <c r="L34" s="362">
        <f>+C40+C41</f>
        <v>3.3648552</v>
      </c>
      <c r="M34" s="377">
        <f t="shared" si="1"/>
        <v>2.4273299800665074E-2</v>
      </c>
    </row>
    <row r="35" spans="2:13" ht="29" customHeight="1" thickBot="1" x14ac:dyDescent="0.2">
      <c r="B35" s="25" t="s">
        <v>212</v>
      </c>
      <c r="C35" s="26">
        <v>50.6958251</v>
      </c>
      <c r="D35" s="27">
        <v>50.422310653917499</v>
      </c>
      <c r="E35" s="50">
        <v>48</v>
      </c>
      <c r="F35" s="50">
        <v>44.4</v>
      </c>
      <c r="G35" s="50">
        <v>63.7</v>
      </c>
      <c r="K35" s="361" t="s">
        <v>213</v>
      </c>
      <c r="L35" s="362">
        <f>+C44+C45</f>
        <v>8.0187000000000001E-3</v>
      </c>
      <c r="M35" s="377">
        <f t="shared" si="1"/>
        <v>5.7845077289386194E-5</v>
      </c>
    </row>
    <row r="36" spans="2:13" ht="16.75" customHeight="1" x14ac:dyDescent="0.15">
      <c r="B36" s="105" t="s">
        <v>214</v>
      </c>
      <c r="C36" s="42">
        <v>21.486961000000001</v>
      </c>
      <c r="D36" s="51">
        <v>21.705631361265102</v>
      </c>
      <c r="E36" s="52">
        <v>21.8</v>
      </c>
      <c r="F36" s="52">
        <v>21.1</v>
      </c>
      <c r="G36" s="52">
        <v>21</v>
      </c>
      <c r="K36" s="363" t="s">
        <v>127</v>
      </c>
      <c r="L36" s="362">
        <f>SUM(L32:L35)</f>
        <v>138.62372349999998</v>
      </c>
      <c r="M36" s="363"/>
    </row>
    <row r="37" spans="2:13" ht="16.75" customHeight="1" x14ac:dyDescent="0.15">
      <c r="B37" s="9" t="s">
        <v>215</v>
      </c>
      <c r="C37" s="42">
        <v>23.8221378</v>
      </c>
      <c r="D37" s="45">
        <v>21.0278430318224</v>
      </c>
      <c r="E37" s="46">
        <v>21.8</v>
      </c>
      <c r="F37" s="46">
        <v>25.1</v>
      </c>
      <c r="G37" s="46">
        <v>26.5</v>
      </c>
    </row>
    <row r="38" spans="2:13" ht="16.75" customHeight="1" x14ac:dyDescent="0.15">
      <c r="B38" s="13" t="s">
        <v>216</v>
      </c>
      <c r="C38" s="42">
        <v>2.1587945399999999E-2</v>
      </c>
      <c r="D38" s="48">
        <v>3.0606260999999999E-2</v>
      </c>
      <c r="E38" s="49">
        <v>20</v>
      </c>
      <c r="F38" s="49">
        <v>23</v>
      </c>
      <c r="G38" s="49">
        <v>24.7</v>
      </c>
    </row>
    <row r="39" spans="2:13" ht="17.5" customHeight="1" thickBot="1" x14ac:dyDescent="0.2">
      <c r="B39" s="25" t="s">
        <v>217</v>
      </c>
      <c r="C39" s="26">
        <v>21.508548945400001</v>
      </c>
      <c r="D39" s="27">
        <v>21.736237622265101</v>
      </c>
      <c r="E39" s="50">
        <v>41.8</v>
      </c>
      <c r="F39" s="29">
        <v>44.1</v>
      </c>
      <c r="G39" s="29">
        <v>45.7</v>
      </c>
    </row>
    <row r="40" spans="2:13" ht="16.75" customHeight="1" x14ac:dyDescent="0.15">
      <c r="B40" s="105" t="s">
        <v>218</v>
      </c>
      <c r="C40" s="53">
        <v>1.3557975</v>
      </c>
      <c r="D40" s="51">
        <v>1.1960941023329399</v>
      </c>
      <c r="E40" s="52">
        <v>1.1000000000000001</v>
      </c>
      <c r="F40" s="54">
        <v>1.2</v>
      </c>
      <c r="G40" s="54">
        <v>1.4</v>
      </c>
    </row>
    <row r="41" spans="2:13" ht="16.75" customHeight="1" x14ac:dyDescent="0.15">
      <c r="B41" s="9" t="s">
        <v>219</v>
      </c>
      <c r="C41" s="55">
        <v>2.0090577000000001</v>
      </c>
      <c r="D41" s="45">
        <v>2.0230549302132101</v>
      </c>
      <c r="E41" s="46">
        <v>2.1</v>
      </c>
      <c r="F41" s="56">
        <v>2.2000000000000002</v>
      </c>
      <c r="G41" s="56">
        <v>2.1</v>
      </c>
    </row>
    <row r="42" spans="2:13" ht="16.75" customHeight="1" x14ac:dyDescent="0.15">
      <c r="B42" s="13" t="s">
        <v>220</v>
      </c>
      <c r="C42" s="47">
        <v>1.5380999999999999E-3</v>
      </c>
      <c r="D42" s="48">
        <v>0</v>
      </c>
      <c r="E42" s="49">
        <v>0</v>
      </c>
      <c r="F42" s="57">
        <v>0.1</v>
      </c>
      <c r="G42" s="57">
        <v>1.9</v>
      </c>
    </row>
    <row r="43" spans="2:13" ht="17.5" customHeight="1" thickBot="1" x14ac:dyDescent="0.2">
      <c r="B43" s="25" t="s">
        <v>221</v>
      </c>
      <c r="C43" s="26">
        <v>1.3573356000000001</v>
      </c>
      <c r="D43" s="27">
        <v>1.1960941023329399</v>
      </c>
      <c r="E43" s="50">
        <v>1.1000000000000001</v>
      </c>
      <c r="F43" s="50">
        <v>1.3</v>
      </c>
      <c r="G43" s="50">
        <v>3.3</v>
      </c>
      <c r="K43" s="367" t="s">
        <v>208</v>
      </c>
      <c r="L43" s="366" t="s">
        <v>36</v>
      </c>
      <c r="M43" s="366" t="s">
        <v>36</v>
      </c>
    </row>
    <row r="44" spans="2:13" ht="16.75" customHeight="1" x14ac:dyDescent="0.15">
      <c r="B44" s="105" t="s">
        <v>222</v>
      </c>
      <c r="C44" s="53">
        <v>8.0187000000000001E-3</v>
      </c>
      <c r="D44" s="51">
        <v>3.7493000000000001E-3</v>
      </c>
      <c r="E44" s="58">
        <v>0</v>
      </c>
      <c r="F44" s="58">
        <v>0</v>
      </c>
      <c r="G44" s="54">
        <v>0.5</v>
      </c>
      <c r="K44" s="361" t="s">
        <v>184</v>
      </c>
      <c r="L44" s="362">
        <f>C32+C34</f>
        <v>50.6958251</v>
      </c>
      <c r="M44" s="377">
        <f>+L44/$L$48</f>
        <v>0.68908539205133268</v>
      </c>
    </row>
    <row r="45" spans="2:13" ht="33.75" customHeight="1" x14ac:dyDescent="0.15">
      <c r="B45" s="9" t="s">
        <v>223</v>
      </c>
      <c r="C45" s="55">
        <v>0</v>
      </c>
      <c r="D45" s="45">
        <v>1.20934034296288E-2</v>
      </c>
      <c r="E45" s="56">
        <v>0.7</v>
      </c>
      <c r="F45" s="56">
        <v>1.1000000000000001</v>
      </c>
      <c r="G45" s="56">
        <v>2.5</v>
      </c>
      <c r="K45" s="361" t="s">
        <v>186</v>
      </c>
      <c r="L45" s="362">
        <f>C36+C38</f>
        <v>21.508548945400001</v>
      </c>
      <c r="M45" s="377">
        <f t="shared" ref="M45:M47" si="2">+L45/$L$48</f>
        <v>0.29235596527447066</v>
      </c>
    </row>
    <row r="46" spans="2:13" ht="39.75" customHeight="1" x14ac:dyDescent="0.15">
      <c r="B46" s="13" t="s">
        <v>224</v>
      </c>
      <c r="C46" s="47">
        <v>0</v>
      </c>
      <c r="D46" s="48">
        <v>1.1239300000000001E-2</v>
      </c>
      <c r="E46" s="59">
        <v>0</v>
      </c>
      <c r="F46" s="59">
        <v>0</v>
      </c>
      <c r="G46" s="59">
        <v>2</v>
      </c>
      <c r="K46" s="361" t="s">
        <v>187</v>
      </c>
      <c r="L46" s="362">
        <f>C40+C42</f>
        <v>1.3573356000000001</v>
      </c>
      <c r="M46" s="377">
        <f t="shared" si="2"/>
        <v>1.8449648116511886E-2</v>
      </c>
    </row>
    <row r="47" spans="2:13" ht="39.75" customHeight="1" thickBot="1" x14ac:dyDescent="0.2">
      <c r="B47" s="25" t="s">
        <v>225</v>
      </c>
      <c r="C47" s="26">
        <v>8.0187000000000001E-3</v>
      </c>
      <c r="D47" s="27">
        <v>1.4988599999999999E-2</v>
      </c>
      <c r="E47" s="50">
        <v>0</v>
      </c>
      <c r="F47" s="60">
        <v>0</v>
      </c>
      <c r="G47" s="29">
        <v>2.5</v>
      </c>
      <c r="K47" s="361" t="s">
        <v>213</v>
      </c>
      <c r="L47" s="362">
        <f>C44+C46</f>
        <v>8.0187000000000001E-3</v>
      </c>
      <c r="M47" s="377">
        <f t="shared" si="2"/>
        <v>1.0899455768483037E-4</v>
      </c>
    </row>
    <row r="48" spans="2:13" ht="25.75" customHeight="1" x14ac:dyDescent="0.15">
      <c r="B48" s="440"/>
      <c r="C48" s="440"/>
      <c r="D48" s="440"/>
      <c r="E48" s="440"/>
      <c r="F48" s="440"/>
      <c r="G48" s="440"/>
      <c r="K48" s="363" t="s">
        <v>127</v>
      </c>
      <c r="L48" s="362">
        <f>SUM(L44:L47)</f>
        <v>73.569728345399994</v>
      </c>
      <c r="M48" s="363"/>
    </row>
    <row r="49" spans="2:7" ht="36.75" customHeight="1" x14ac:dyDescent="0.15">
      <c r="B49" s="2" t="s">
        <v>226</v>
      </c>
      <c r="C49" s="3" t="s">
        <v>36</v>
      </c>
      <c r="D49" s="3" t="s">
        <v>37</v>
      </c>
      <c r="E49" s="3" t="s">
        <v>38</v>
      </c>
      <c r="F49" s="3" t="s">
        <v>39</v>
      </c>
      <c r="G49" s="3" t="s">
        <v>40</v>
      </c>
    </row>
    <row r="50" spans="2:7" ht="16.75" customHeight="1" x14ac:dyDescent="0.15">
      <c r="B50" s="5" t="s">
        <v>227</v>
      </c>
      <c r="C50" s="65">
        <v>5.5073800476433698E-4</v>
      </c>
      <c r="D50" s="66">
        <v>6.7233878631876897E-4</v>
      </c>
      <c r="E50" s="67">
        <v>0.22</v>
      </c>
      <c r="F50" s="67">
        <v>0.22</v>
      </c>
      <c r="G50" s="67">
        <v>0.37</v>
      </c>
    </row>
    <row r="51" spans="2:7" ht="25" customHeight="1" x14ac:dyDescent="0.15">
      <c r="B51" s="9" t="s">
        <v>228</v>
      </c>
      <c r="C51" s="107">
        <v>0.108239913060626</v>
      </c>
      <c r="D51" s="108">
        <v>8.9906119093475595E-2</v>
      </c>
      <c r="E51" s="109">
        <v>0.06</v>
      </c>
      <c r="F51" s="109">
        <v>0.06</v>
      </c>
      <c r="G51" s="109">
        <v>0.06</v>
      </c>
    </row>
    <row r="52" spans="2:7" ht="16.75" customHeight="1" x14ac:dyDescent="0.15">
      <c r="B52" s="9" t="s">
        <v>229</v>
      </c>
      <c r="C52" s="107">
        <v>0.85504320750877405</v>
      </c>
      <c r="D52" s="108">
        <v>0.86968204053263998</v>
      </c>
      <c r="E52" s="109">
        <v>0.72</v>
      </c>
      <c r="F52" s="109">
        <v>0.72</v>
      </c>
      <c r="G52" s="109">
        <v>0.56999999999999995</v>
      </c>
    </row>
    <row r="53" spans="2:7" ht="16.75" customHeight="1" x14ac:dyDescent="0.15">
      <c r="B53" s="13" t="s">
        <v>230</v>
      </c>
      <c r="C53" s="68">
        <v>3.6166141425835102E-2</v>
      </c>
      <c r="D53" s="69">
        <v>3.97395015875655E-2</v>
      </c>
      <c r="E53" s="70">
        <v>0</v>
      </c>
      <c r="F53" s="70">
        <v>0</v>
      </c>
      <c r="G53" s="70">
        <v>0</v>
      </c>
    </row>
    <row r="54" spans="2:7" ht="16.75" customHeight="1" x14ac:dyDescent="0.15">
      <c r="B54" s="61" t="s">
        <v>127</v>
      </c>
      <c r="C54" s="62">
        <v>0.999999999999999</v>
      </c>
      <c r="D54" s="63">
        <v>1</v>
      </c>
      <c r="E54" s="63">
        <v>1</v>
      </c>
      <c r="F54" s="64">
        <v>1</v>
      </c>
      <c r="G54" s="64">
        <v>1</v>
      </c>
    </row>
    <row r="55" spans="2:7" ht="14" customHeight="1" x14ac:dyDescent="0.15">
      <c r="B55" s="455" t="s">
        <v>231</v>
      </c>
      <c r="C55" s="455"/>
      <c r="D55" s="455"/>
      <c r="E55" s="110"/>
      <c r="F55" s="110"/>
      <c r="G55" s="110"/>
    </row>
    <row r="56" spans="2:7" ht="16.75" customHeight="1" x14ac:dyDescent="0.15"/>
    <row r="57" spans="2:7" ht="16.75" customHeight="1" x14ac:dyDescent="0.15">
      <c r="B57" s="2" t="s">
        <v>232</v>
      </c>
      <c r="C57" s="3" t="s">
        <v>36</v>
      </c>
      <c r="D57" s="3" t="s">
        <v>37</v>
      </c>
      <c r="E57" s="3" t="s">
        <v>38</v>
      </c>
      <c r="F57" s="3" t="s">
        <v>39</v>
      </c>
      <c r="G57" s="3" t="s">
        <v>40</v>
      </c>
    </row>
    <row r="58" spans="2:7" ht="16.75" customHeight="1" x14ac:dyDescent="0.15">
      <c r="B58" s="5" t="s">
        <v>233</v>
      </c>
      <c r="C58" s="65">
        <v>2.9391495887601399E-3</v>
      </c>
      <c r="D58" s="66">
        <v>4.4103262654059498E-3</v>
      </c>
      <c r="E58" s="66">
        <v>0.01</v>
      </c>
      <c r="F58" s="67">
        <v>0.02</v>
      </c>
      <c r="G58" s="67">
        <v>0.02</v>
      </c>
    </row>
    <row r="59" spans="2:7" ht="16.75" customHeight="1" x14ac:dyDescent="0.15">
      <c r="B59" s="13" t="s">
        <v>234</v>
      </c>
      <c r="C59" s="68">
        <v>0.99675995005658302</v>
      </c>
      <c r="D59" s="69">
        <v>0.96060924469590203</v>
      </c>
      <c r="E59" s="69">
        <v>0.82</v>
      </c>
      <c r="F59" s="70">
        <v>0.81</v>
      </c>
      <c r="G59" s="70">
        <v>0.35</v>
      </c>
    </row>
    <row r="60" spans="2:7" ht="16.75" customHeight="1" x14ac:dyDescent="0.15">
      <c r="B60" s="61" t="s">
        <v>235</v>
      </c>
      <c r="C60" s="62">
        <v>0.99969909964534298</v>
      </c>
      <c r="D60" s="63">
        <v>0.96501957096130797</v>
      </c>
      <c r="E60" s="63">
        <v>0.83</v>
      </c>
      <c r="F60" s="64">
        <v>0.83</v>
      </c>
      <c r="G60" s="64">
        <v>0.37</v>
      </c>
    </row>
    <row r="61" spans="2:7" ht="14" customHeight="1" x14ac:dyDescent="0.15">
      <c r="B61" s="454" t="s">
        <v>236</v>
      </c>
      <c r="C61" s="454"/>
      <c r="D61" s="454"/>
      <c r="E61" s="110"/>
      <c r="F61" s="110"/>
      <c r="G61" s="110"/>
    </row>
    <row r="62" spans="2:7" ht="14" customHeight="1" x14ac:dyDescent="0.15">
      <c r="B62" s="441" t="s">
        <v>237</v>
      </c>
      <c r="C62" s="442"/>
      <c r="D62" s="442"/>
    </row>
    <row r="63" spans="2:7" ht="15" customHeight="1" x14ac:dyDescent="0.15"/>
    <row r="64" spans="2:7" ht="22.5" customHeight="1" x14ac:dyDescent="0.15">
      <c r="B64" s="122" t="s">
        <v>238</v>
      </c>
    </row>
    <row r="65" spans="2:12" ht="16.75" customHeight="1" x14ac:dyDescent="0.15">
      <c r="B65" s="2" t="s">
        <v>239</v>
      </c>
      <c r="C65" s="3" t="s">
        <v>36</v>
      </c>
      <c r="D65" s="3" t="s">
        <v>37</v>
      </c>
      <c r="E65" s="3" t="s">
        <v>38</v>
      </c>
      <c r="F65" s="3" t="s">
        <v>39</v>
      </c>
      <c r="G65" s="3" t="s">
        <v>40</v>
      </c>
      <c r="J65" s="368" t="s">
        <v>240</v>
      </c>
      <c r="K65" s="369" t="s">
        <v>36</v>
      </c>
      <c r="L65" s="374" t="s">
        <v>241</v>
      </c>
    </row>
    <row r="66" spans="2:12" ht="30" customHeight="1" x14ac:dyDescent="0.15">
      <c r="B66" s="5" t="s">
        <v>242</v>
      </c>
      <c r="C66" s="71">
        <v>127.815112070956</v>
      </c>
      <c r="D66" s="72">
        <v>142.45484424934801</v>
      </c>
      <c r="E66" s="72">
        <v>147.9</v>
      </c>
      <c r="F66" s="73">
        <v>100.6</v>
      </c>
      <c r="G66" s="73">
        <v>93</v>
      </c>
      <c r="J66" s="370" t="s">
        <v>243</v>
      </c>
      <c r="K66" s="372">
        <f>C73</f>
        <v>2606.1195014995901</v>
      </c>
      <c r="L66" s="376">
        <f>K66/$K$72</f>
        <v>0.4457488845474975</v>
      </c>
    </row>
    <row r="67" spans="2:12" ht="37.5" customHeight="1" x14ac:dyDescent="0.15">
      <c r="B67" s="9" t="s">
        <v>244</v>
      </c>
      <c r="C67" s="74">
        <v>49.450182859377499</v>
      </c>
      <c r="D67" s="75">
        <v>43.3851484578148</v>
      </c>
      <c r="E67" s="75">
        <v>42.5</v>
      </c>
      <c r="F67" s="76">
        <v>34</v>
      </c>
      <c r="G67" s="76">
        <v>94.8</v>
      </c>
      <c r="J67" s="370" t="s">
        <v>245</v>
      </c>
      <c r="K67" s="372">
        <f>C74</f>
        <v>2276.5185926595</v>
      </c>
      <c r="L67" s="376">
        <f t="shared" ref="L67:L71" si="3">K67/$K$72</f>
        <v>0.38937417211517328</v>
      </c>
    </row>
    <row r="68" spans="2:12" ht="25" customHeight="1" x14ac:dyDescent="0.15">
      <c r="B68" s="9" t="s">
        <v>246</v>
      </c>
      <c r="C68" s="74">
        <v>37.2209011898969</v>
      </c>
      <c r="D68" s="76">
        <v>29.900331079540599</v>
      </c>
      <c r="E68" s="76">
        <v>38.9</v>
      </c>
      <c r="F68" s="76">
        <v>38.299999999999997</v>
      </c>
      <c r="G68" s="76">
        <v>32.299999999999997</v>
      </c>
      <c r="J68" s="370" t="s">
        <v>247</v>
      </c>
      <c r="K68" s="372">
        <f>C69</f>
        <v>689.75452702336997</v>
      </c>
      <c r="L68" s="376">
        <f t="shared" si="3"/>
        <v>0.11797513922724555</v>
      </c>
    </row>
    <row r="69" spans="2:12" ht="25" customHeight="1" x14ac:dyDescent="0.15">
      <c r="B69" s="77" t="s">
        <v>248</v>
      </c>
      <c r="C69" s="74">
        <v>689.75452702336997</v>
      </c>
      <c r="D69" s="76">
        <v>431.493022933335</v>
      </c>
      <c r="E69" s="76">
        <v>859.1</v>
      </c>
      <c r="F69" s="76">
        <v>556.9</v>
      </c>
      <c r="G69" s="76">
        <v>586.79999999999995</v>
      </c>
      <c r="J69" s="370" t="s">
        <v>249</v>
      </c>
      <c r="K69" s="372">
        <f>C66+C67</f>
        <v>177.26529493033351</v>
      </c>
      <c r="L69" s="376">
        <f t="shared" si="3"/>
        <v>3.0319333951767273E-2</v>
      </c>
    </row>
    <row r="70" spans="2:12" ht="25" customHeight="1" x14ac:dyDescent="0.15">
      <c r="B70" s="9" t="s">
        <v>250</v>
      </c>
      <c r="C70" s="78">
        <v>0</v>
      </c>
      <c r="D70" s="79">
        <v>0</v>
      </c>
      <c r="E70" s="79">
        <v>0</v>
      </c>
      <c r="F70" s="79">
        <v>0</v>
      </c>
      <c r="G70" s="76">
        <v>0</v>
      </c>
      <c r="J70" s="370" t="s">
        <v>251</v>
      </c>
      <c r="K70" s="372">
        <f>C75</f>
        <v>55.632247619887004</v>
      </c>
      <c r="L70" s="376">
        <f t="shared" si="3"/>
        <v>9.5153013156786381E-3</v>
      </c>
    </row>
    <row r="71" spans="2:12" ht="16.75" customHeight="1" x14ac:dyDescent="0.15">
      <c r="B71" s="9" t="s">
        <v>252</v>
      </c>
      <c r="C71" s="74">
        <v>4.0980727428936703</v>
      </c>
      <c r="D71" s="76">
        <v>2.4503232155608599</v>
      </c>
      <c r="E71" s="76">
        <v>3.6</v>
      </c>
      <c r="F71" s="79">
        <v>4.8</v>
      </c>
      <c r="G71" s="76">
        <v>0</v>
      </c>
      <c r="J71" s="370" t="s">
        <v>253</v>
      </c>
      <c r="K71" s="372">
        <f>C71+C68</f>
        <v>41.31897393279057</v>
      </c>
      <c r="L71" s="376">
        <f t="shared" si="3"/>
        <v>7.0671688426377482E-3</v>
      </c>
    </row>
    <row r="72" spans="2:12" ht="16.75" customHeight="1" x14ac:dyDescent="0.15">
      <c r="B72" s="9" t="s">
        <v>254</v>
      </c>
      <c r="C72" s="78">
        <v>0</v>
      </c>
      <c r="D72" s="79">
        <v>0</v>
      </c>
      <c r="E72" s="79">
        <v>0</v>
      </c>
      <c r="F72" s="79">
        <v>0</v>
      </c>
      <c r="G72" s="76">
        <v>0</v>
      </c>
      <c r="J72" s="371" t="s">
        <v>127</v>
      </c>
      <c r="K72" s="373">
        <f>SUM(K66:K71)</f>
        <v>5846.6091376654713</v>
      </c>
      <c r="L72" s="375">
        <f>SUM(L66:L71)</f>
        <v>1</v>
      </c>
    </row>
    <row r="73" spans="2:12" ht="16.75" customHeight="1" x14ac:dyDescent="0.15">
      <c r="B73" s="9" t="s">
        <v>243</v>
      </c>
      <c r="C73" s="74">
        <v>2606.1195014995901</v>
      </c>
      <c r="D73" s="76">
        <v>2328.1087551576802</v>
      </c>
      <c r="E73" s="76">
        <v>3447</v>
      </c>
      <c r="F73" s="76">
        <v>3354.6</v>
      </c>
      <c r="G73" s="76">
        <v>3024.3</v>
      </c>
      <c r="K73" s="98" t="b">
        <f>C76=K72</f>
        <v>1</v>
      </c>
    </row>
    <row r="74" spans="2:12" ht="16.75" customHeight="1" x14ac:dyDescent="0.15">
      <c r="B74" s="9" t="s">
        <v>245</v>
      </c>
      <c r="C74" s="74">
        <v>2276.5185926595</v>
      </c>
      <c r="D74" s="76">
        <v>2077.0089106360701</v>
      </c>
      <c r="E74" s="76">
        <v>3330.5</v>
      </c>
      <c r="F74" s="76">
        <v>3329.2</v>
      </c>
      <c r="G74" s="76">
        <v>47.3</v>
      </c>
    </row>
    <row r="75" spans="2:12" ht="16.75" customHeight="1" x14ac:dyDescent="0.15">
      <c r="B75" s="80" t="s">
        <v>255</v>
      </c>
      <c r="C75" s="81">
        <v>55.632247619887004</v>
      </c>
      <c r="D75" s="82">
        <v>43.353420373735901</v>
      </c>
      <c r="E75" s="82">
        <v>46.8</v>
      </c>
      <c r="F75" s="83">
        <v>61.4</v>
      </c>
      <c r="G75" s="83">
        <v>52.8</v>
      </c>
    </row>
    <row r="76" spans="2:12" ht="17.5" customHeight="1" thickBot="1" x14ac:dyDescent="0.2">
      <c r="B76" s="25" t="s">
        <v>127</v>
      </c>
      <c r="C76" s="111">
        <v>5846.6091376654704</v>
      </c>
      <c r="D76" s="112">
        <v>5098.1547561030902</v>
      </c>
      <c r="E76" s="112">
        <v>7916.3</v>
      </c>
      <c r="F76" s="113">
        <v>7479.8</v>
      </c>
      <c r="G76" s="113">
        <v>3931.3</v>
      </c>
    </row>
    <row r="77" spans="2:12" ht="20" customHeight="1" x14ac:dyDescent="0.15">
      <c r="B77" s="84" t="s">
        <v>256</v>
      </c>
      <c r="C77" s="85"/>
      <c r="D77" s="84"/>
      <c r="E77" s="84"/>
      <c r="F77" s="84"/>
      <c r="G77" s="84"/>
      <c r="H77" s="84"/>
    </row>
    <row r="78" spans="2:12" ht="30.5" customHeight="1" x14ac:dyDescent="0.15">
      <c r="B78" s="452" t="s">
        <v>257</v>
      </c>
      <c r="C78" s="452"/>
      <c r="D78" s="452"/>
      <c r="E78" s="452"/>
      <c r="F78" s="452"/>
      <c r="G78" s="452"/>
      <c r="H78" s="84"/>
    </row>
    <row r="79" spans="2:12" ht="31" customHeight="1" x14ac:dyDescent="0.15">
      <c r="B79" s="452" t="s">
        <v>258</v>
      </c>
      <c r="C79" s="452"/>
      <c r="D79" s="452"/>
      <c r="E79" s="452"/>
      <c r="F79" s="452"/>
      <c r="G79" s="452"/>
      <c r="H79" s="149"/>
    </row>
    <row r="80" spans="2:12" ht="16.75" customHeight="1" x14ac:dyDescent="0.15"/>
    <row r="81" spans="2:12" ht="24.25" customHeight="1" x14ac:dyDescent="0.15">
      <c r="B81" s="456" t="s">
        <v>259</v>
      </c>
      <c r="C81" s="442"/>
    </row>
    <row r="82" spans="2:12" ht="16.75" customHeight="1" x14ac:dyDescent="0.15">
      <c r="B82" s="2" t="s">
        <v>239</v>
      </c>
      <c r="C82" s="3" t="s">
        <v>36</v>
      </c>
      <c r="D82" s="3" t="s">
        <v>37</v>
      </c>
      <c r="E82" s="3" t="s">
        <v>38</v>
      </c>
      <c r="F82" s="3" t="s">
        <v>39</v>
      </c>
      <c r="G82" s="3" t="s">
        <v>40</v>
      </c>
      <c r="J82" s="368" t="s">
        <v>240</v>
      </c>
      <c r="K82" s="369" t="s">
        <v>36</v>
      </c>
      <c r="L82" s="374" t="s">
        <v>241</v>
      </c>
    </row>
    <row r="83" spans="2:12" ht="25" customHeight="1" x14ac:dyDescent="0.15">
      <c r="B83" s="5" t="s">
        <v>242</v>
      </c>
      <c r="C83" s="71">
        <v>18.096580493527799</v>
      </c>
      <c r="D83" s="72">
        <v>18.1984001118682</v>
      </c>
      <c r="E83" s="72">
        <v>22.2</v>
      </c>
      <c r="F83" s="73">
        <v>14.3</v>
      </c>
      <c r="G83" s="73">
        <v>9.6</v>
      </c>
      <c r="J83" s="370" t="s">
        <v>245</v>
      </c>
      <c r="K83" s="372">
        <f>C91</f>
        <v>2276.5185926595</v>
      </c>
      <c r="L83" s="376">
        <f>K83/$K$88</f>
        <v>0.95988530620626134</v>
      </c>
    </row>
    <row r="84" spans="2:12" ht="37.5" customHeight="1" x14ac:dyDescent="0.15">
      <c r="B84" s="9" t="s">
        <v>244</v>
      </c>
      <c r="C84" s="74">
        <v>7.91551203567915</v>
      </c>
      <c r="D84" s="76">
        <v>3.3013284357881201</v>
      </c>
      <c r="E84" s="76">
        <v>1.6</v>
      </c>
      <c r="F84" s="76">
        <v>4.5999999999999996</v>
      </c>
      <c r="G84" s="76">
        <v>3.8</v>
      </c>
      <c r="J84" s="370" t="s">
        <v>247</v>
      </c>
      <c r="K84" s="372">
        <f>C86</f>
        <v>54.461587769008702</v>
      </c>
      <c r="L84" s="376">
        <f>K84/$K$88</f>
        <v>2.2963518954203937E-2</v>
      </c>
    </row>
    <row r="85" spans="2:12" ht="25" customHeight="1" x14ac:dyDescent="0.15">
      <c r="B85" s="9" t="s">
        <v>246</v>
      </c>
      <c r="C85" s="74">
        <v>0.85483107414083104</v>
      </c>
      <c r="D85" s="76">
        <v>0.93555364670424201</v>
      </c>
      <c r="E85" s="76">
        <v>1</v>
      </c>
      <c r="F85" s="76">
        <v>2.2000000000000002</v>
      </c>
      <c r="G85" s="76">
        <v>1.6</v>
      </c>
      <c r="J85" s="370" t="s">
        <v>249</v>
      </c>
      <c r="K85" s="372">
        <f>C83+C84</f>
        <v>26.012092529206949</v>
      </c>
      <c r="L85" s="376">
        <f>K85/$K$88</f>
        <v>1.0967898739317692E-2</v>
      </c>
    </row>
    <row r="86" spans="2:12" ht="39" customHeight="1" x14ac:dyDescent="0.15">
      <c r="B86" s="77" t="s">
        <v>248</v>
      </c>
      <c r="C86" s="74">
        <v>54.461587769008702</v>
      </c>
      <c r="D86" s="76">
        <v>21.011240195731599</v>
      </c>
      <c r="E86" s="76">
        <v>14.1</v>
      </c>
      <c r="F86" s="76">
        <v>8.9</v>
      </c>
      <c r="G86" s="76">
        <v>9.6999999999999993</v>
      </c>
      <c r="J86" s="370" t="s">
        <v>243</v>
      </c>
      <c r="K86" s="372">
        <f>C90</f>
        <v>12.999373070996</v>
      </c>
      <c r="L86" s="376">
        <f>K86/$K$88</f>
        <v>5.4811356432478524E-3</v>
      </c>
    </row>
    <row r="87" spans="2:12" ht="25" customHeight="1" x14ac:dyDescent="0.15">
      <c r="B87" s="9" t="s">
        <v>250</v>
      </c>
      <c r="C87" s="78">
        <v>0</v>
      </c>
      <c r="D87" s="79">
        <v>0</v>
      </c>
      <c r="E87" s="79">
        <v>0</v>
      </c>
      <c r="F87" s="79">
        <v>0</v>
      </c>
      <c r="G87" s="86">
        <v>0</v>
      </c>
      <c r="J87" s="370" t="s">
        <v>253</v>
      </c>
      <c r="K87" s="372">
        <f>C88+C85</f>
        <v>1.66523624709468</v>
      </c>
      <c r="L87" s="376">
        <f t="shared" ref="L87" si="4">K87/$K$88</f>
        <v>7.0214045696894573E-4</v>
      </c>
    </row>
    <row r="88" spans="2:12" ht="16.75" customHeight="1" x14ac:dyDescent="0.15">
      <c r="B88" s="9" t="s">
        <v>252</v>
      </c>
      <c r="C88" s="74">
        <v>0.81040517295384895</v>
      </c>
      <c r="D88" s="76">
        <v>0.35695386431721199</v>
      </c>
      <c r="E88" s="76">
        <v>0.3</v>
      </c>
      <c r="F88" s="79">
        <v>0.06</v>
      </c>
      <c r="G88" s="87">
        <v>0</v>
      </c>
      <c r="J88" s="371" t="s">
        <v>127</v>
      </c>
      <c r="K88" s="373">
        <f>SUM(K83:K87)</f>
        <v>2371.6568822758068</v>
      </c>
      <c r="L88" s="376">
        <f>SUM(L83:L87)</f>
        <v>0.99999999999999967</v>
      </c>
    </row>
    <row r="89" spans="2:12" ht="16.75" customHeight="1" x14ac:dyDescent="0.15">
      <c r="B89" s="9" t="s">
        <v>254</v>
      </c>
      <c r="C89" s="78">
        <v>0</v>
      </c>
      <c r="D89" s="79">
        <v>0</v>
      </c>
      <c r="E89" s="79">
        <v>0</v>
      </c>
      <c r="F89" s="79">
        <v>0</v>
      </c>
      <c r="G89" s="86">
        <v>0</v>
      </c>
      <c r="K89" s="98" t="b">
        <f>C93=K88</f>
        <v>1</v>
      </c>
    </row>
    <row r="90" spans="2:12" ht="16.75" customHeight="1" x14ac:dyDescent="0.15">
      <c r="B90" s="9" t="s">
        <v>243</v>
      </c>
      <c r="C90" s="74">
        <v>12.999373070996</v>
      </c>
      <c r="D90" s="76">
        <v>17.903861463467202</v>
      </c>
      <c r="E90" s="76">
        <v>11.9</v>
      </c>
      <c r="F90" s="76">
        <v>7.4</v>
      </c>
      <c r="G90" s="87">
        <v>7.7</v>
      </c>
    </row>
    <row r="91" spans="2:12" ht="16.75" customHeight="1" x14ac:dyDescent="0.15">
      <c r="B91" s="9" t="s">
        <v>245</v>
      </c>
      <c r="C91" s="74">
        <v>2276.5185926595</v>
      </c>
      <c r="D91" s="76">
        <v>2077.0089106360701</v>
      </c>
      <c r="E91" s="76">
        <v>3330.5</v>
      </c>
      <c r="F91" s="76">
        <v>3329.2</v>
      </c>
      <c r="G91" s="76">
        <v>47.3</v>
      </c>
    </row>
    <row r="92" spans="2:12" ht="16.75" customHeight="1" x14ac:dyDescent="0.15">
      <c r="B92" s="80" t="s">
        <v>260</v>
      </c>
      <c r="C92" s="81">
        <v>0</v>
      </c>
      <c r="D92" s="83">
        <v>0</v>
      </c>
      <c r="E92" s="83">
        <v>0</v>
      </c>
      <c r="F92" s="83">
        <v>0</v>
      </c>
      <c r="G92" s="83">
        <v>0</v>
      </c>
    </row>
    <row r="93" spans="2:12" ht="17.5" customHeight="1" thickBot="1" x14ac:dyDescent="0.2">
      <c r="B93" s="25" t="s">
        <v>127</v>
      </c>
      <c r="C93" s="111">
        <v>2371.6568822758099</v>
      </c>
      <c r="D93" s="112">
        <v>2138.71624835395</v>
      </c>
      <c r="E93" s="112">
        <v>3381.6</v>
      </c>
      <c r="F93" s="113">
        <v>3366.66</v>
      </c>
      <c r="G93" s="113">
        <v>79.7</v>
      </c>
    </row>
    <row r="94" spans="2:12" ht="16.75" customHeight="1" x14ac:dyDescent="0.15"/>
    <row r="95" spans="2:12" ht="16.75" customHeight="1" x14ac:dyDescent="0.15">
      <c r="B95" s="2" t="s">
        <v>261</v>
      </c>
      <c r="C95" s="3" t="s">
        <v>36</v>
      </c>
      <c r="D95" s="3" t="s">
        <v>37</v>
      </c>
      <c r="E95" s="3" t="s">
        <v>38</v>
      </c>
      <c r="F95" s="3" t="s">
        <v>39</v>
      </c>
    </row>
    <row r="96" spans="2:12" ht="17.5" customHeight="1" thickBot="1" x14ac:dyDescent="0.2">
      <c r="B96" s="114" t="s">
        <v>262</v>
      </c>
      <c r="C96" s="115">
        <v>0</v>
      </c>
      <c r="D96" s="116">
        <v>0</v>
      </c>
      <c r="E96" s="116">
        <v>0</v>
      </c>
      <c r="F96" s="116">
        <v>0</v>
      </c>
    </row>
    <row r="97" spans="2:7" ht="22.5" customHeight="1" x14ac:dyDescent="0.15">
      <c r="B97" s="453" t="s">
        <v>263</v>
      </c>
      <c r="C97" s="453"/>
      <c r="D97" s="453"/>
      <c r="E97" s="453"/>
    </row>
    <row r="98" spans="2:7" ht="16.75" customHeight="1" x14ac:dyDescent="0.15"/>
    <row r="99" spans="2:7" ht="16.75" customHeight="1" x14ac:dyDescent="0.15">
      <c r="B99" s="2" t="s">
        <v>264</v>
      </c>
      <c r="C99" s="3" t="s">
        <v>36</v>
      </c>
      <c r="D99" s="3" t="s">
        <v>37</v>
      </c>
      <c r="E99" s="3" t="s">
        <v>38</v>
      </c>
      <c r="F99" s="3" t="s">
        <v>39</v>
      </c>
      <c r="G99" s="3" t="s">
        <v>40</v>
      </c>
    </row>
    <row r="100" spans="2:7" ht="16.75" customHeight="1" x14ac:dyDescent="0.15">
      <c r="B100" s="18" t="s">
        <v>265</v>
      </c>
      <c r="C100" s="88">
        <v>1210</v>
      </c>
      <c r="D100" s="89">
        <v>1133.6576734712401</v>
      </c>
      <c r="E100" s="90">
        <v>1289</v>
      </c>
      <c r="F100" s="90">
        <v>1207</v>
      </c>
      <c r="G100" s="90">
        <v>1209</v>
      </c>
    </row>
    <row r="101" spans="2:7" ht="16.75" customHeight="1" x14ac:dyDescent="0.15">
      <c r="B101" s="22" t="s">
        <v>266</v>
      </c>
      <c r="C101" s="91">
        <v>64</v>
      </c>
      <c r="D101" s="92">
        <v>58.559572004433797</v>
      </c>
      <c r="E101" s="93">
        <v>65</v>
      </c>
      <c r="F101" s="93">
        <v>61</v>
      </c>
      <c r="G101" s="93">
        <v>62</v>
      </c>
    </row>
    <row r="102" spans="2:7" ht="17.5" customHeight="1" thickBot="1" x14ac:dyDescent="0.2">
      <c r="B102" s="94" t="s">
        <v>267</v>
      </c>
      <c r="C102" s="95">
        <v>39</v>
      </c>
      <c r="D102" s="96">
        <v>40.133637070876802</v>
      </c>
      <c r="E102" s="97">
        <v>57</v>
      </c>
      <c r="F102" s="97">
        <v>56</v>
      </c>
      <c r="G102" s="97">
        <v>55</v>
      </c>
    </row>
    <row r="103" spans="2:7" ht="30.5" customHeight="1" x14ac:dyDescent="0.15">
      <c r="B103" s="444" t="s">
        <v>268</v>
      </c>
      <c r="C103" s="444"/>
      <c r="D103" s="444"/>
      <c r="E103" s="444"/>
      <c r="F103" s="444"/>
      <c r="G103" s="444"/>
    </row>
    <row r="104" spans="2:7" ht="16.75" customHeight="1" x14ac:dyDescent="0.15"/>
    <row r="105" spans="2:7" ht="16.75" customHeight="1" x14ac:dyDescent="0.15">
      <c r="B105" s="117" t="s">
        <v>269</v>
      </c>
      <c r="C105" s="3" t="s">
        <v>36</v>
      </c>
      <c r="D105" s="3" t="s">
        <v>37</v>
      </c>
    </row>
    <row r="106" spans="2:7" ht="16.75" customHeight="1" x14ac:dyDescent="0.15">
      <c r="B106" s="9" t="s">
        <v>184</v>
      </c>
      <c r="C106" s="118">
        <v>0</v>
      </c>
      <c r="D106" s="118">
        <v>0</v>
      </c>
    </row>
    <row r="107" spans="2:7" ht="16.75" customHeight="1" x14ac:dyDescent="0.15">
      <c r="B107" s="9" t="s">
        <v>185</v>
      </c>
      <c r="C107" s="118">
        <v>0</v>
      </c>
      <c r="D107" s="118">
        <v>0</v>
      </c>
    </row>
    <row r="108" spans="2:7" ht="16.75" customHeight="1" x14ac:dyDescent="0.15">
      <c r="B108" s="9" t="s">
        <v>187</v>
      </c>
      <c r="C108" s="118">
        <v>1550</v>
      </c>
      <c r="D108" s="118">
        <v>1196</v>
      </c>
    </row>
    <row r="109" spans="2:7" ht="15" customHeight="1" x14ac:dyDescent="0.15">
      <c r="B109" s="13" t="s">
        <v>188</v>
      </c>
      <c r="C109" s="119">
        <v>0</v>
      </c>
      <c r="D109" s="119">
        <v>0</v>
      </c>
    </row>
    <row r="110" spans="2:7" ht="15" customHeight="1" x14ac:dyDescent="0.15">
      <c r="B110" s="61" t="s">
        <v>127</v>
      </c>
      <c r="C110" s="120">
        <v>1550</v>
      </c>
      <c r="D110" s="120">
        <f>SUM(D106:D109)</f>
        <v>1196</v>
      </c>
    </row>
    <row r="111" spans="2:7" x14ac:dyDescent="0.15">
      <c r="B111" s="121"/>
      <c r="C111" s="121"/>
    </row>
  </sheetData>
  <mergeCells count="15">
    <mergeCell ref="B7:P7"/>
    <mergeCell ref="J22:Q22"/>
    <mergeCell ref="B78:G78"/>
    <mergeCell ref="B79:G79"/>
    <mergeCell ref="B103:G103"/>
    <mergeCell ref="B97:E97"/>
    <mergeCell ref="B61:D61"/>
    <mergeCell ref="B62:D62"/>
    <mergeCell ref="B48:G48"/>
    <mergeCell ref="B55:D55"/>
    <mergeCell ref="B25:I25"/>
    <mergeCell ref="B26:I26"/>
    <mergeCell ref="B27:I27"/>
    <mergeCell ref="B81:C81"/>
    <mergeCell ref="B28:G28"/>
  </mergeCells>
  <phoneticPr fontId="50" type="noConversion"/>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O47"/>
  <sheetViews>
    <sheetView showGridLines="0" showRuler="0" topLeftCell="A7" workbookViewId="0">
      <selection activeCell="B26" sqref="B26:F26"/>
    </sheetView>
  </sheetViews>
  <sheetFormatPr baseColWidth="10" defaultColWidth="13.1640625" defaultRowHeight="14" x14ac:dyDescent="0.15"/>
  <cols>
    <col min="1" max="1" width="9.1640625" style="98" customWidth="1"/>
    <col min="2" max="2" width="46.1640625" style="98" customWidth="1"/>
    <col min="3" max="3" width="8.5" style="98" customWidth="1"/>
    <col min="4" max="11" width="9.5" style="98" customWidth="1"/>
    <col min="12" max="12" width="12" style="98" customWidth="1"/>
    <col min="13" max="15" width="9.5" style="98" customWidth="1"/>
    <col min="16" max="16384" width="13.1640625" style="98"/>
  </cols>
  <sheetData>
    <row r="1" spans="2:15" ht="16.75" customHeight="1" x14ac:dyDescent="0.15"/>
    <row r="2" spans="2:15" ht="16.75" customHeight="1" x14ac:dyDescent="0.15"/>
    <row r="3" spans="2:15" ht="16.75" customHeight="1" x14ac:dyDescent="0.15"/>
    <row r="4" spans="2:15" ht="16.75" customHeight="1" x14ac:dyDescent="0.15"/>
    <row r="5" spans="2:15" ht="16.75" customHeight="1" x14ac:dyDescent="0.15">
      <c r="B5" s="99" t="s">
        <v>270</v>
      </c>
    </row>
    <row r="6" spans="2:15" ht="16.75" customHeight="1" x14ac:dyDescent="0.15"/>
    <row r="7" spans="2:15" ht="116.5" customHeight="1" x14ac:dyDescent="0.15">
      <c r="B7" s="452" t="s">
        <v>271</v>
      </c>
      <c r="C7" s="452"/>
      <c r="D7" s="452"/>
      <c r="E7" s="452"/>
      <c r="F7" s="452"/>
      <c r="G7" s="452"/>
      <c r="H7" s="100"/>
      <c r="I7" s="142"/>
      <c r="J7" s="142"/>
      <c r="K7" s="142"/>
      <c r="L7" s="142"/>
      <c r="M7" s="142"/>
      <c r="N7" s="142"/>
      <c r="O7" s="142"/>
    </row>
    <row r="8" spans="2:15" ht="16.75" customHeight="1" x14ac:dyDescent="0.15"/>
    <row r="9" spans="2:15" ht="16.75" customHeight="1" x14ac:dyDescent="0.15">
      <c r="B9" s="2" t="s">
        <v>272</v>
      </c>
      <c r="C9" s="3" t="s">
        <v>36</v>
      </c>
      <c r="D9" s="3" t="s">
        <v>37</v>
      </c>
      <c r="E9" s="3" t="s">
        <v>38</v>
      </c>
      <c r="F9" s="3" t="s">
        <v>39</v>
      </c>
      <c r="G9" s="3" t="s">
        <v>40</v>
      </c>
    </row>
    <row r="10" spans="2:15" ht="14" customHeight="1" x14ac:dyDescent="0.15">
      <c r="B10" s="5" t="s">
        <v>273</v>
      </c>
      <c r="C10" s="128">
        <v>0.93572645259999898</v>
      </c>
      <c r="D10" s="129">
        <v>0.73713823121587096</v>
      </c>
      <c r="E10" s="129">
        <v>0.68</v>
      </c>
      <c r="F10" s="130">
        <v>0.53300000000000003</v>
      </c>
      <c r="G10" s="130">
        <v>0.56999999999999995</v>
      </c>
    </row>
    <row r="11" spans="2:15" ht="14" customHeight="1" x14ac:dyDescent="0.15">
      <c r="B11" s="13" t="s">
        <v>274</v>
      </c>
      <c r="C11" s="134">
        <v>2.63889525E-2</v>
      </c>
      <c r="D11" s="135">
        <v>3.7737163928409298E-2</v>
      </c>
      <c r="E11" s="135">
        <v>0.04</v>
      </c>
      <c r="F11" s="143">
        <v>3.3000000000000002E-2</v>
      </c>
      <c r="G11" s="143">
        <v>0</v>
      </c>
    </row>
    <row r="12" spans="2:15" ht="17.5" customHeight="1" thickBot="1" x14ac:dyDescent="0.2">
      <c r="B12" s="25" t="s">
        <v>127</v>
      </c>
      <c r="C12" s="144">
        <v>0.96211540509999904</v>
      </c>
      <c r="D12" s="145">
        <v>0.77487539514428005</v>
      </c>
      <c r="E12" s="145">
        <v>0.72</v>
      </c>
      <c r="F12" s="146">
        <v>0.56599999999999995</v>
      </c>
      <c r="G12" s="146">
        <v>0.56999999999999995</v>
      </c>
    </row>
    <row r="13" spans="2:15" ht="16.75" customHeight="1" x14ac:dyDescent="0.15">
      <c r="B13" s="100" t="s">
        <v>275</v>
      </c>
    </row>
    <row r="14" spans="2:15" ht="15" customHeight="1" x14ac:dyDescent="0.15"/>
    <row r="15" spans="2:15" ht="16.75" customHeight="1" x14ac:dyDescent="0.15">
      <c r="B15" s="2" t="s">
        <v>276</v>
      </c>
      <c r="C15" s="3" t="s">
        <v>36</v>
      </c>
      <c r="D15" s="3" t="s">
        <v>37</v>
      </c>
      <c r="E15" s="3" t="s">
        <v>38</v>
      </c>
      <c r="F15" s="3" t="s">
        <v>39</v>
      </c>
      <c r="G15" s="3" t="s">
        <v>40</v>
      </c>
    </row>
    <row r="16" spans="2:15" ht="14" customHeight="1" x14ac:dyDescent="0.15">
      <c r="B16" s="5" t="s">
        <v>277</v>
      </c>
      <c r="C16" s="128">
        <v>0.77646314289999896</v>
      </c>
      <c r="D16" s="129">
        <v>0.55929575655517205</v>
      </c>
      <c r="E16" s="129">
        <v>0.45</v>
      </c>
      <c r="F16" s="130">
        <v>0.36</v>
      </c>
      <c r="G16" s="130">
        <v>0.33</v>
      </c>
    </row>
    <row r="17" spans="2:7" ht="14" customHeight="1" x14ac:dyDescent="0.15">
      <c r="B17" s="9" t="s">
        <v>278</v>
      </c>
      <c r="C17" s="131">
        <v>0.17840411849999999</v>
      </c>
      <c r="D17" s="132">
        <v>0.18714489026417999</v>
      </c>
      <c r="E17" s="132">
        <v>0.17</v>
      </c>
      <c r="F17" s="133">
        <v>0.13</v>
      </c>
      <c r="G17" s="133">
        <v>0.15</v>
      </c>
    </row>
    <row r="18" spans="2:7" ht="14" customHeight="1" x14ac:dyDescent="0.15">
      <c r="B18" s="9" t="s">
        <v>279</v>
      </c>
      <c r="C18" s="131">
        <v>0</v>
      </c>
      <c r="D18" s="132">
        <v>0</v>
      </c>
      <c r="E18" s="132">
        <v>0</v>
      </c>
      <c r="F18" s="133">
        <v>0</v>
      </c>
      <c r="G18" s="133">
        <v>0</v>
      </c>
    </row>
    <row r="19" spans="2:7" ht="14" customHeight="1" x14ac:dyDescent="0.15">
      <c r="B19" s="13" t="s">
        <v>187</v>
      </c>
      <c r="C19" s="134">
        <v>7.2481436999999897E-3</v>
      </c>
      <c r="D19" s="135">
        <v>8.9020434000000002E-3</v>
      </c>
      <c r="E19" s="135">
        <v>0.01</v>
      </c>
      <c r="F19" s="136">
        <v>0.01</v>
      </c>
      <c r="G19" s="136">
        <v>0.01</v>
      </c>
    </row>
    <row r="20" spans="2:7" ht="17.5" customHeight="1" thickBot="1" x14ac:dyDescent="0.2">
      <c r="B20" s="25" t="s">
        <v>127</v>
      </c>
      <c r="C20" s="144">
        <v>0.96211540509999904</v>
      </c>
      <c r="D20" s="145">
        <v>0.75534269021935196</v>
      </c>
      <c r="E20" s="145">
        <v>0.63</v>
      </c>
      <c r="F20" s="146">
        <v>0.5</v>
      </c>
      <c r="G20" s="146">
        <v>0.49</v>
      </c>
    </row>
    <row r="21" spans="2:7" ht="16.75" customHeight="1" x14ac:dyDescent="0.15"/>
    <row r="22" spans="2:7" ht="16.75" customHeight="1" x14ac:dyDescent="0.15">
      <c r="B22" s="2" t="s">
        <v>280</v>
      </c>
      <c r="C22" s="3" t="s">
        <v>36</v>
      </c>
      <c r="D22" s="3" t="s">
        <v>37</v>
      </c>
      <c r="E22" s="3" t="s">
        <v>38</v>
      </c>
      <c r="F22" s="3" t="s">
        <v>39</v>
      </c>
    </row>
    <row r="23" spans="2:7" ht="14" customHeight="1" x14ac:dyDescent="0.15">
      <c r="B23" s="100" t="s">
        <v>281</v>
      </c>
      <c r="C23" s="118">
        <v>13</v>
      </c>
      <c r="D23" s="137">
        <v>13</v>
      </c>
      <c r="E23" s="137">
        <v>13</v>
      </c>
      <c r="F23" s="137">
        <v>13</v>
      </c>
    </row>
    <row r="24" spans="2:7" ht="24.25" customHeight="1" x14ac:dyDescent="0.15">
      <c r="B24" s="100" t="s">
        <v>282</v>
      </c>
      <c r="C24" s="138">
        <v>2.02923715E-2</v>
      </c>
      <c r="D24" s="381">
        <v>3.00351892E-2</v>
      </c>
      <c r="E24" s="139">
        <v>0.02</v>
      </c>
      <c r="F24" s="139">
        <v>0.02</v>
      </c>
    </row>
    <row r="25" spans="2:7" ht="34.5" customHeight="1" thickBot="1" x14ac:dyDescent="0.2">
      <c r="B25" s="114" t="s">
        <v>283</v>
      </c>
      <c r="C25" s="140">
        <v>2.1091411064030199E-2</v>
      </c>
      <c r="D25" s="141">
        <v>3.88369595573149E-3</v>
      </c>
      <c r="E25" s="141">
        <v>2.5000000000000001E-2</v>
      </c>
      <c r="F25" s="141">
        <v>0.04</v>
      </c>
    </row>
    <row r="26" spans="2:7" ht="46.5" customHeight="1" x14ac:dyDescent="0.15">
      <c r="B26" s="453" t="s">
        <v>284</v>
      </c>
      <c r="C26" s="453"/>
      <c r="D26" s="453"/>
      <c r="E26" s="453"/>
      <c r="F26" s="453"/>
    </row>
    <row r="27" spans="2:7" ht="16.75" customHeight="1" x14ac:dyDescent="0.15">
      <c r="B27" s="439" t="s">
        <v>285</v>
      </c>
      <c r="C27" s="439"/>
      <c r="D27" s="439"/>
      <c r="E27" s="439"/>
      <c r="F27" s="439"/>
    </row>
    <row r="28" spans="2:7" ht="15" customHeight="1" x14ac:dyDescent="0.15"/>
    <row r="29" spans="2:7" ht="15" customHeight="1" x14ac:dyDescent="0.15"/>
    <row r="30" spans="2:7" ht="15" customHeight="1" x14ac:dyDescent="0.15"/>
    <row r="31" spans="2:7" ht="15" customHeight="1" x14ac:dyDescent="0.15"/>
    <row r="32" spans="2:7"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sheetData>
  <mergeCells count="3">
    <mergeCell ref="B7:G7"/>
    <mergeCell ref="B26:F26"/>
    <mergeCell ref="B27:F2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D50"/>
  <sheetViews>
    <sheetView showGridLines="0" showRuler="0" workbookViewId="0">
      <selection activeCell="L7" sqref="L7"/>
    </sheetView>
  </sheetViews>
  <sheetFormatPr baseColWidth="10" defaultColWidth="13.1640625" defaultRowHeight="14" x14ac:dyDescent="0.15"/>
  <cols>
    <col min="1" max="1" width="9.5" style="98" customWidth="1"/>
    <col min="2" max="2" width="46" style="98" customWidth="1"/>
    <col min="3" max="3" width="11.5" style="98" customWidth="1"/>
    <col min="4" max="9" width="9.5" style="98" customWidth="1"/>
    <col min="10" max="10" width="8.83203125" style="98" customWidth="1"/>
    <col min="11" max="13" width="10.5" style="98" customWidth="1"/>
    <col min="14" max="15" width="12.5" style="98" customWidth="1"/>
    <col min="16" max="30" width="9.5" style="98" customWidth="1"/>
    <col min="31" max="16384" width="13.1640625" style="98"/>
  </cols>
  <sheetData>
    <row r="1" spans="2:30" ht="16.75" customHeight="1" x14ac:dyDescent="0.15"/>
    <row r="2" spans="2:30" ht="16.75" customHeight="1" x14ac:dyDescent="0.15"/>
    <row r="3" spans="2:30" ht="16.75" customHeight="1" x14ac:dyDescent="0.15"/>
    <row r="4" spans="2:30" ht="16.75" customHeight="1" x14ac:dyDescent="0.15"/>
    <row r="5" spans="2:30" ht="21" customHeight="1" x14ac:dyDescent="0.15">
      <c r="B5" s="99" t="s">
        <v>286</v>
      </c>
    </row>
    <row r="6" spans="2:30" ht="16.75" customHeight="1" x14ac:dyDescent="0.15">
      <c r="X6" s="235"/>
      <c r="Y6" s="235"/>
      <c r="Z6" s="235"/>
      <c r="AA6" s="235"/>
      <c r="AB6" s="235"/>
      <c r="AC6" s="235"/>
      <c r="AD6" s="235"/>
    </row>
    <row r="7" spans="2:30" ht="135" customHeight="1" x14ac:dyDescent="0.15">
      <c r="B7" s="439" t="s">
        <v>287</v>
      </c>
      <c r="C7" s="439"/>
      <c r="D7" s="439"/>
      <c r="E7" s="439"/>
      <c r="F7" s="439"/>
      <c r="G7" s="439"/>
      <c r="H7" s="100"/>
      <c r="X7" s="235"/>
      <c r="Y7" s="235"/>
      <c r="Z7" s="235"/>
      <c r="AA7" s="235"/>
      <c r="AB7" s="235"/>
      <c r="AC7" s="235"/>
      <c r="AD7" s="235"/>
    </row>
    <row r="8" spans="2:30" ht="16.75" customHeight="1" x14ac:dyDescent="0.15">
      <c r="X8" s="235"/>
      <c r="Y8" s="235"/>
      <c r="Z8" s="235"/>
      <c r="AA8" s="235"/>
      <c r="AB8" s="235"/>
      <c r="AC8" s="235"/>
      <c r="AD8" s="235"/>
    </row>
    <row r="9" spans="2:30" ht="16.75" customHeight="1" x14ac:dyDescent="0.15">
      <c r="B9" s="2" t="s">
        <v>288</v>
      </c>
      <c r="C9" s="3" t="s">
        <v>36</v>
      </c>
      <c r="D9" s="3" t="s">
        <v>37</v>
      </c>
      <c r="E9" s="3" t="s">
        <v>38</v>
      </c>
      <c r="F9" s="3" t="s">
        <v>39</v>
      </c>
      <c r="G9" s="3" t="s">
        <v>40</v>
      </c>
      <c r="X9" s="235"/>
      <c r="Y9" s="235"/>
      <c r="Z9" s="235"/>
      <c r="AA9" s="235"/>
      <c r="AB9" s="235"/>
      <c r="AC9" s="235"/>
      <c r="AD9" s="235"/>
    </row>
    <row r="10" spans="2:30" ht="16.75" customHeight="1" x14ac:dyDescent="0.15">
      <c r="B10" s="5" t="s">
        <v>184</v>
      </c>
      <c r="C10" s="236">
        <v>810.69791952989601</v>
      </c>
      <c r="D10" s="237">
        <v>785.67385992247205</v>
      </c>
      <c r="E10" s="237">
        <v>769.4</v>
      </c>
      <c r="F10" s="237">
        <v>724</v>
      </c>
      <c r="G10" s="237">
        <v>852</v>
      </c>
      <c r="X10" s="235"/>
      <c r="Y10" s="235"/>
      <c r="Z10" s="235"/>
      <c r="AA10" s="235"/>
      <c r="AB10" s="235"/>
      <c r="AC10" s="235"/>
      <c r="AD10" s="235"/>
    </row>
    <row r="11" spans="2:30" ht="16.75" customHeight="1" x14ac:dyDescent="0.15">
      <c r="B11" s="9" t="s">
        <v>186</v>
      </c>
      <c r="C11" s="225">
        <v>213.540766697218</v>
      </c>
      <c r="D11" s="226">
        <v>206.67052095948699</v>
      </c>
      <c r="E11" s="226">
        <v>194.7</v>
      </c>
      <c r="F11" s="226">
        <v>234</v>
      </c>
      <c r="G11" s="226">
        <v>220</v>
      </c>
      <c r="X11" s="235"/>
      <c r="Y11" s="235"/>
      <c r="Z11" s="235"/>
      <c r="AA11" s="235"/>
      <c r="AB11" s="235"/>
      <c r="AC11" s="235"/>
      <c r="AD11" s="235"/>
    </row>
    <row r="12" spans="2:30" ht="16.75" customHeight="1" x14ac:dyDescent="0.15">
      <c r="B12" s="13" t="s">
        <v>187</v>
      </c>
      <c r="C12" s="229">
        <v>7.75327640887049</v>
      </c>
      <c r="D12" s="230">
        <v>1.1469298923</v>
      </c>
      <c r="E12" s="230">
        <v>1.2</v>
      </c>
      <c r="F12" s="230">
        <v>2</v>
      </c>
      <c r="G12" s="230">
        <v>2</v>
      </c>
      <c r="X12" s="235"/>
      <c r="Y12" s="235"/>
      <c r="Z12" s="235"/>
      <c r="AA12" s="235"/>
      <c r="AB12" s="235"/>
      <c r="AC12" s="235"/>
      <c r="AD12" s="235"/>
    </row>
    <row r="13" spans="2:30" ht="17.5" customHeight="1" thickBot="1" x14ac:dyDescent="0.2">
      <c r="B13" s="25" t="s">
        <v>127</v>
      </c>
      <c r="C13" s="221">
        <v>1031.9919626359799</v>
      </c>
      <c r="D13" s="222">
        <v>993.49131077425898</v>
      </c>
      <c r="E13" s="222">
        <v>965.3</v>
      </c>
      <c r="F13" s="222">
        <v>960</v>
      </c>
      <c r="G13" s="222">
        <v>1074</v>
      </c>
      <c r="X13" s="235"/>
      <c r="Y13" s="235"/>
      <c r="Z13" s="235"/>
      <c r="AA13" s="235"/>
      <c r="AB13" s="235"/>
      <c r="AC13" s="235"/>
      <c r="AD13" s="235"/>
    </row>
    <row r="14" spans="2:30" ht="17.5" customHeight="1" thickBot="1" x14ac:dyDescent="0.2">
      <c r="B14" s="238" t="s">
        <v>289</v>
      </c>
      <c r="C14" s="223">
        <v>0.16292894894789706</v>
      </c>
      <c r="D14" s="224">
        <v>0.15431696403050268</v>
      </c>
      <c r="E14" s="223">
        <v>0.14634217063914481</v>
      </c>
      <c r="F14" s="223">
        <v>0.14136979427997992</v>
      </c>
      <c r="G14" s="223">
        <v>0.15260301011596347</v>
      </c>
      <c r="X14" s="235"/>
      <c r="Y14" s="235"/>
      <c r="Z14" s="235"/>
      <c r="AA14" s="235"/>
      <c r="AB14" s="235"/>
      <c r="AC14" s="235"/>
      <c r="AD14" s="235"/>
    </row>
    <row r="15" spans="2:30" ht="33.5" customHeight="1" x14ac:dyDescent="0.15">
      <c r="B15" s="453" t="s">
        <v>290</v>
      </c>
      <c r="C15" s="453"/>
      <c r="D15" s="453"/>
      <c r="E15" s="453"/>
      <c r="F15" s="453"/>
      <c r="G15" s="453"/>
      <c r="X15" s="235"/>
      <c r="Y15" s="235"/>
      <c r="Z15" s="235"/>
      <c r="AA15" s="235"/>
      <c r="AB15" s="235"/>
      <c r="AC15" s="235"/>
      <c r="AD15" s="235"/>
    </row>
    <row r="16" spans="2:30" ht="33.75" customHeight="1" x14ac:dyDescent="0.15">
      <c r="B16" s="439" t="s">
        <v>291</v>
      </c>
      <c r="C16" s="439"/>
      <c r="D16" s="439"/>
      <c r="E16" s="439"/>
      <c r="F16" s="439"/>
      <c r="G16" s="439"/>
    </row>
    <row r="17" spans="2:30" ht="15" customHeight="1" x14ac:dyDescent="0.15">
      <c r="B17" s="350" t="s">
        <v>292</v>
      </c>
      <c r="C17" s="150"/>
      <c r="D17" s="150"/>
      <c r="E17" s="150"/>
      <c r="F17" s="150"/>
      <c r="G17" s="150"/>
    </row>
    <row r="18" spans="2:30" ht="16.75" customHeight="1" x14ac:dyDescent="0.15">
      <c r="B18" s="239"/>
      <c r="C18" s="239"/>
      <c r="D18" s="239"/>
      <c r="E18" s="239"/>
      <c r="F18" s="239"/>
      <c r="G18" s="239"/>
      <c r="X18" s="235"/>
      <c r="Y18" s="235"/>
      <c r="Z18" s="235"/>
      <c r="AA18" s="235"/>
      <c r="AB18" s="235"/>
      <c r="AC18" s="235"/>
      <c r="AD18" s="235"/>
    </row>
    <row r="19" spans="2:30" ht="16.75" customHeight="1" x14ac:dyDescent="0.15">
      <c r="B19" s="117" t="s">
        <v>293</v>
      </c>
      <c r="C19" s="3" t="s">
        <v>36</v>
      </c>
      <c r="D19" s="3" t="s">
        <v>37</v>
      </c>
      <c r="E19" s="3" t="s">
        <v>38</v>
      </c>
      <c r="F19" s="3" t="s">
        <v>39</v>
      </c>
      <c r="G19" s="3" t="s">
        <v>40</v>
      </c>
      <c r="X19" s="235"/>
      <c r="Y19" s="235"/>
      <c r="Z19" s="235"/>
      <c r="AA19" s="235"/>
      <c r="AB19" s="235"/>
      <c r="AC19" s="235"/>
      <c r="AD19" s="235"/>
    </row>
    <row r="20" spans="2:30" ht="16.75" customHeight="1" x14ac:dyDescent="0.15">
      <c r="B20" s="9" t="s">
        <v>294</v>
      </c>
      <c r="C20" s="225">
        <v>1018.96205158291</v>
      </c>
      <c r="D20" s="226">
        <v>1043.97110817886</v>
      </c>
      <c r="E20" s="226">
        <v>1153.3</v>
      </c>
      <c r="F20" s="226">
        <v>1127</v>
      </c>
      <c r="G20" s="226">
        <v>1237</v>
      </c>
      <c r="X20" s="235"/>
      <c r="Y20" s="235"/>
      <c r="Z20" s="235"/>
      <c r="AA20" s="235"/>
      <c r="AB20" s="235"/>
      <c r="AC20" s="235"/>
      <c r="AD20" s="235"/>
    </row>
    <row r="21" spans="2:30" ht="16.75" customHeight="1" x14ac:dyDescent="0.15">
      <c r="B21" s="9" t="s">
        <v>295</v>
      </c>
      <c r="C21" s="227">
        <v>8.4558047120461399</v>
      </c>
      <c r="D21" s="228">
        <v>5.0669627850410102</v>
      </c>
      <c r="E21" s="228">
        <v>5.0999999999999996</v>
      </c>
      <c r="F21" s="228">
        <v>5</v>
      </c>
      <c r="G21" s="228">
        <v>10.4</v>
      </c>
      <c r="X21" s="235"/>
      <c r="Y21" s="235"/>
      <c r="Z21" s="235"/>
      <c r="AA21" s="235"/>
      <c r="AB21" s="235"/>
      <c r="AC21" s="235"/>
      <c r="AD21" s="235"/>
    </row>
    <row r="22" spans="2:30" ht="16.75" customHeight="1" x14ac:dyDescent="0.15">
      <c r="B22" s="9" t="s">
        <v>296</v>
      </c>
      <c r="C22" s="227">
        <v>0.36290600330245798</v>
      </c>
      <c r="D22" s="228">
        <v>0.35363941440000002</v>
      </c>
      <c r="E22" s="228">
        <v>0.4</v>
      </c>
      <c r="F22" s="228">
        <v>1</v>
      </c>
      <c r="G22" s="228">
        <v>0.9</v>
      </c>
      <c r="X22" s="240"/>
      <c r="Y22" s="235"/>
      <c r="Z22" s="235"/>
      <c r="AA22" s="235"/>
      <c r="AB22" s="235"/>
      <c r="AC22" s="235"/>
      <c r="AD22" s="235"/>
    </row>
    <row r="23" spans="2:30" ht="16.75" customHeight="1" x14ac:dyDescent="0.15">
      <c r="B23" s="9" t="s">
        <v>297</v>
      </c>
      <c r="C23" s="227">
        <v>0.74212</v>
      </c>
      <c r="D23" s="228">
        <v>5.2525953999999998E-3</v>
      </c>
      <c r="E23" s="228">
        <v>0</v>
      </c>
      <c r="F23" s="228">
        <v>0</v>
      </c>
      <c r="G23" s="228">
        <v>0</v>
      </c>
      <c r="X23" s="235"/>
      <c r="Y23" s="235"/>
      <c r="Z23" s="235"/>
      <c r="AA23" s="235"/>
      <c r="AB23" s="235"/>
      <c r="AC23" s="235"/>
      <c r="AD23" s="235"/>
    </row>
    <row r="24" spans="2:30" ht="16.75" customHeight="1" x14ac:dyDescent="0.15">
      <c r="B24" s="13" t="s">
        <v>298</v>
      </c>
      <c r="C24" s="229">
        <v>2.8176354423788998</v>
      </c>
      <c r="D24" s="230">
        <v>1.16545836453483</v>
      </c>
      <c r="E24" s="230">
        <v>1</v>
      </c>
      <c r="F24" s="230">
        <v>6</v>
      </c>
      <c r="G24" s="230">
        <v>29</v>
      </c>
      <c r="X24" s="235"/>
      <c r="Y24" s="235"/>
      <c r="Z24" s="235"/>
      <c r="AA24" s="235"/>
      <c r="AB24" s="235"/>
      <c r="AC24" s="235"/>
      <c r="AD24" s="235"/>
    </row>
    <row r="25" spans="2:30" ht="17.5" customHeight="1" thickBot="1" x14ac:dyDescent="0.2">
      <c r="B25" s="241" t="s">
        <v>299</v>
      </c>
      <c r="C25" s="221">
        <v>1031.3405177406401</v>
      </c>
      <c r="D25" s="222">
        <v>1050.56242133824</v>
      </c>
      <c r="E25" s="222">
        <v>1158</v>
      </c>
      <c r="F25" s="222">
        <v>1139</v>
      </c>
      <c r="G25" s="222">
        <v>1277</v>
      </c>
      <c r="X25" s="235"/>
      <c r="Y25" s="235"/>
      <c r="Z25" s="235"/>
      <c r="AA25" s="235"/>
      <c r="AB25" s="235"/>
      <c r="AC25" s="235"/>
      <c r="AD25" s="235"/>
    </row>
    <row r="26" spans="2:30" ht="29" customHeight="1" x14ac:dyDescent="0.15">
      <c r="B26" s="453" t="s">
        <v>290</v>
      </c>
      <c r="C26" s="453"/>
      <c r="D26" s="453"/>
      <c r="E26" s="453"/>
      <c r="F26" s="453"/>
      <c r="G26" s="453"/>
      <c r="X26" s="235"/>
      <c r="Y26" s="235"/>
      <c r="Z26" s="235"/>
      <c r="AA26" s="235"/>
      <c r="AB26" s="235"/>
      <c r="AC26" s="235"/>
      <c r="AD26" s="235"/>
    </row>
    <row r="27" spans="2:30" ht="15" customHeight="1" x14ac:dyDescent="0.15">
      <c r="B27" s="452" t="s">
        <v>291</v>
      </c>
      <c r="C27" s="452"/>
      <c r="D27" s="452"/>
      <c r="E27" s="452"/>
      <c r="F27" s="452"/>
      <c r="G27" s="452"/>
    </row>
    <row r="28" spans="2:30" ht="16.75" customHeight="1" x14ac:dyDescent="0.15">
      <c r="B28" s="100"/>
    </row>
    <row r="29" spans="2:30" ht="16.75" customHeight="1" x14ac:dyDescent="0.15">
      <c r="B29" s="2" t="s">
        <v>300</v>
      </c>
      <c r="C29" s="3" t="s">
        <v>36</v>
      </c>
      <c r="D29" s="3" t="s">
        <v>37</v>
      </c>
      <c r="E29" s="3" t="s">
        <v>38</v>
      </c>
    </row>
    <row r="30" spans="2:30" ht="16.75" customHeight="1" x14ac:dyDescent="0.15">
      <c r="B30" s="5" t="s">
        <v>294</v>
      </c>
      <c r="C30" s="225">
        <v>1.71719468194797</v>
      </c>
      <c r="D30" s="231">
        <v>1.1469298923</v>
      </c>
      <c r="E30" s="231">
        <v>1</v>
      </c>
    </row>
    <row r="31" spans="2:30" ht="16.75" customHeight="1" x14ac:dyDescent="0.15">
      <c r="B31" s="9" t="s">
        <v>295</v>
      </c>
      <c r="C31" s="227">
        <v>5.2559722491</v>
      </c>
      <c r="D31" s="232">
        <v>4.7522917951999997</v>
      </c>
      <c r="E31" s="232">
        <v>5</v>
      </c>
    </row>
    <row r="32" spans="2:30" ht="16.75" customHeight="1" x14ac:dyDescent="0.15">
      <c r="B32" s="9" t="s">
        <v>296</v>
      </c>
      <c r="C32" s="227">
        <v>0.36290600330245798</v>
      </c>
      <c r="D32" s="232">
        <v>0.35363941440000002</v>
      </c>
      <c r="E32" s="232">
        <v>0</v>
      </c>
    </row>
    <row r="33" spans="2:30" ht="16.75" customHeight="1" x14ac:dyDescent="0.15">
      <c r="B33" s="9" t="s">
        <v>297</v>
      </c>
      <c r="C33" s="227">
        <v>0</v>
      </c>
      <c r="D33" s="232">
        <v>0</v>
      </c>
      <c r="E33" s="232">
        <v>0</v>
      </c>
    </row>
    <row r="34" spans="2:30" ht="16.75" customHeight="1" x14ac:dyDescent="0.15">
      <c r="B34" s="184" t="s">
        <v>298</v>
      </c>
      <c r="C34" s="233">
        <v>0.442096039177654</v>
      </c>
      <c r="D34" s="234">
        <v>0.11889462789999999</v>
      </c>
      <c r="E34" s="234">
        <v>0</v>
      </c>
    </row>
    <row r="35" spans="2:30" ht="17.5" customHeight="1" thickBot="1" x14ac:dyDescent="0.2">
      <c r="B35" s="25" t="s">
        <v>176</v>
      </c>
      <c r="C35" s="221">
        <v>7.7781689735280803</v>
      </c>
      <c r="D35" s="242">
        <v>6.3717557298000003</v>
      </c>
      <c r="E35" s="242">
        <v>6</v>
      </c>
    </row>
    <row r="36" spans="2:30" ht="35.5" customHeight="1" x14ac:dyDescent="0.15">
      <c r="B36" s="453" t="s">
        <v>301</v>
      </c>
      <c r="C36" s="453"/>
      <c r="D36" s="453"/>
      <c r="E36" s="453"/>
      <c r="F36" s="100"/>
      <c r="G36" s="100"/>
      <c r="X36" s="235"/>
      <c r="Y36" s="235"/>
      <c r="Z36" s="235"/>
      <c r="AA36" s="235"/>
      <c r="AB36" s="235"/>
      <c r="AC36" s="235"/>
      <c r="AD36" s="235"/>
    </row>
    <row r="37" spans="2:30" ht="16.75" customHeight="1" x14ac:dyDescent="0.15"/>
    <row r="38" spans="2:30" ht="15" customHeight="1" x14ac:dyDescent="0.15"/>
    <row r="39" spans="2:30" ht="15" customHeight="1" x14ac:dyDescent="0.15"/>
    <row r="40" spans="2:30" ht="15" customHeight="1" x14ac:dyDescent="0.15"/>
    <row r="41" spans="2:30" ht="15" customHeight="1" x14ac:dyDescent="0.15"/>
    <row r="42" spans="2:30" ht="15" customHeight="1" x14ac:dyDescent="0.15"/>
    <row r="43" spans="2:30" ht="15" customHeight="1" x14ac:dyDescent="0.15"/>
    <row r="44" spans="2:30" ht="15" customHeight="1" x14ac:dyDescent="0.15"/>
    <row r="45" spans="2:30" ht="15" customHeight="1" x14ac:dyDescent="0.15"/>
    <row r="46" spans="2:30" ht="15" customHeight="1" x14ac:dyDescent="0.15"/>
    <row r="47" spans="2:30" ht="15" customHeight="1" x14ac:dyDescent="0.15"/>
    <row r="48" spans="2:30" ht="15" customHeight="1" x14ac:dyDescent="0.15"/>
    <row r="49" ht="15" customHeight="1" x14ac:dyDescent="0.15"/>
    <row r="50" ht="15" customHeight="1" x14ac:dyDescent="0.15"/>
  </sheetData>
  <mergeCells count="6">
    <mergeCell ref="B36:E36"/>
    <mergeCell ref="B26:G26"/>
    <mergeCell ref="B27:G27"/>
    <mergeCell ref="B15:G15"/>
    <mergeCell ref="B7:G7"/>
    <mergeCell ref="B16:G16"/>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a095e3b-6bd5-44d6-b4ea-664e4f7d4601" xsi:nil="true"/>
    <TaxCatchAll xmlns="22e9c42f-75e5-4cdd-85f3-0c0de69952f3" xsi:nil="true"/>
    <lcf76f155ced4ddcb4097134ff3c332f xmlns="ea095e3b-6bd5-44d6-b4ea-664e4f7d460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F00C79DBB656458F9E47A53B3A172E" ma:contentTypeVersion="19" ma:contentTypeDescription="Create a new document." ma:contentTypeScope="" ma:versionID="1ac42d2caf8245870ba6708ebb27e56b">
  <xsd:schema xmlns:xsd="http://www.w3.org/2001/XMLSchema" xmlns:xs="http://www.w3.org/2001/XMLSchema" xmlns:p="http://schemas.microsoft.com/office/2006/metadata/properties" xmlns:ns2="ea095e3b-6bd5-44d6-b4ea-664e4f7d4601" xmlns:ns3="22e9c42f-75e5-4cdd-85f3-0c0de69952f3" targetNamespace="http://schemas.microsoft.com/office/2006/metadata/properties" ma:root="true" ma:fieldsID="970c1f68e6bf6550e554c6dbf598c906" ns2:_="" ns3:_="">
    <xsd:import namespace="ea095e3b-6bd5-44d6-b4ea-664e4f7d4601"/>
    <xsd:import namespace="22e9c42f-75e5-4cdd-85f3-0c0de69952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95e3b-6bd5-44d6-b4ea-664e4f7d46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8ff7bfe-9f27-4c7d-bc78-ef7aa6ff2688"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e9c42f-75e5-4cdd-85f3-0c0de69952f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a1f98d4-65db-41bc-8b99-cc5d9df2bbb6}" ma:internalName="TaxCatchAll" ma:showField="CatchAllData" ma:web="22e9c42f-75e5-4cdd-85f3-0c0de69952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51152C-4A60-4C15-BAEE-1B466AD41734}">
  <ds:schemaRefs>
    <ds:schemaRef ds:uri="http://purl.org/dc/dcmitype/"/>
    <ds:schemaRef ds:uri="22e9c42f-75e5-4cdd-85f3-0c0de69952f3"/>
    <ds:schemaRef ds:uri="http://www.w3.org/XML/1998/namespace"/>
    <ds:schemaRef ds:uri="http://schemas.microsoft.com/office/2006/metadata/propertie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ea095e3b-6bd5-44d6-b4ea-664e4f7d4601"/>
  </ds:schemaRefs>
</ds:datastoreItem>
</file>

<file path=customXml/itemProps2.xml><?xml version="1.0" encoding="utf-8"?>
<ds:datastoreItem xmlns:ds="http://schemas.openxmlformats.org/officeDocument/2006/customXml" ds:itemID="{475119D8-03CE-439A-A368-EA619B9F3396}">
  <ds:schemaRefs>
    <ds:schemaRef ds:uri="http://schemas.microsoft.com/sharepoint/v3/contenttype/forms"/>
  </ds:schemaRefs>
</ds:datastoreItem>
</file>

<file path=customXml/itemProps3.xml><?xml version="1.0" encoding="utf-8"?>
<ds:datastoreItem xmlns:ds="http://schemas.openxmlformats.org/officeDocument/2006/customXml" ds:itemID="{03AAA7B1-2918-4776-B9E4-522A7E5D8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95e3b-6bd5-44d6-b4ea-664e4f7d4601"/>
    <ds:schemaRef ds:uri="22e9c42f-75e5-4cdd-85f3-0c0de6995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Cover</vt:lpstr>
      <vt:lpstr>Home</vt:lpstr>
      <vt:lpstr>Contents</vt:lpstr>
      <vt:lpstr>Health and Safety</vt:lpstr>
      <vt:lpstr>Workforce development</vt:lpstr>
      <vt:lpstr>Workforce and diversity</vt:lpstr>
      <vt:lpstr>Energy and Emissions</vt:lpstr>
      <vt:lpstr>Water</vt:lpstr>
      <vt:lpstr>Waste</vt:lpstr>
      <vt:lpstr>Ethics and Compliance</vt:lpstr>
      <vt:lpstr>Community and economic</vt:lpstr>
      <vt:lpstr>Assurance- Sims Limited</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Eric Jones</cp:lastModifiedBy>
  <cp:revision>2</cp:revision>
  <dcterms:created xsi:type="dcterms:W3CDTF">2026-08-14T18:42:07Z</dcterms:created>
  <dcterms:modified xsi:type="dcterms:W3CDTF">2026-08-19T14:21:27Z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0x01010087F00C79DBB656458F9E47A53B3A172E</vt:lpwstr>
  </property>
  <property fmtid="{D5CDD505-2E9C-101B-9397-08002B2CF9AE}" pid="3" name="MediaServiceImageTags">
    <vt:lpwstr/>
  </property>
</Properties>
</file>